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94\"/>
    </mc:Choice>
  </mc:AlternateContent>
  <xr:revisionPtr revIDLastSave="0" documentId="13_ncr:1_{9812610A-FBD2-44BA-A5EF-22D479FA49EB}" xr6:coauthVersionLast="47" xr6:coauthVersionMax="47" xr10:uidLastSave="{00000000-0000-0000-0000-000000000000}"/>
  <bookViews>
    <workbookView xWindow="2472" yWindow="2004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12-01" sheetId="4" r:id="rId4"/>
    <sheet name="ОСР 322-02-01" sheetId="5" r:id="rId5"/>
    <sheet name="ОСР 322-09-01" sheetId="6" r:id="rId6"/>
    <sheet name="ОСР 322-12-01" sheetId="7" r:id="rId7"/>
    <sheet name="ОСР 525-02-01" sheetId="8" r:id="rId8"/>
    <sheet name="ОСР 525-09-01" sheetId="9" r:id="rId9"/>
    <sheet name="ОСР 525-12-01" sheetId="10" r:id="rId10"/>
    <sheet name="ОСР 525-02-01(1)" sheetId="11" r:id="rId11"/>
    <sheet name="ОСР 525-12-01(1)" sheetId="12" r:id="rId12"/>
    <sheet name="ОСР 518-02-01" sheetId="13" r:id="rId13"/>
    <sheet name="ОСР 518-12-01" sheetId="14" r:id="rId14"/>
    <sheet name="ОСР 331-02-01" sheetId="15" r:id="rId15"/>
    <sheet name="ОСР 27-09-01" sheetId="16" r:id="rId16"/>
    <sheet name="ОСР 12-01" sheetId="17" r:id="rId17"/>
    <sheet name="ОСР-1-1" sheetId="18" r:id="rId18"/>
    <sheet name="ОСР-1-2" sheetId="19" r:id="rId19"/>
    <sheet name="ОСР-1-12-01" sheetId="20" r:id="rId20"/>
    <sheet name="Источники ЦИ" sheetId="21" r:id="rId21"/>
    <sheet name="Цена МАТ и ОБ по ТКП" sheetId="22" r:id="rId2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38" i="1"/>
  <c r="C37" i="1"/>
  <c r="C29" i="1"/>
  <c r="C43" i="1"/>
  <c r="I40" i="1"/>
  <c r="I39" i="1"/>
  <c r="I38" i="1"/>
  <c r="I37" i="1"/>
  <c r="I36" i="1"/>
  <c r="C30" i="1"/>
  <c r="C31" i="1" s="1"/>
  <c r="G84" i="2"/>
  <c r="G85" i="2" s="1"/>
  <c r="G87" i="2" s="1"/>
  <c r="G88" i="2" s="1"/>
  <c r="G89" i="2" s="1"/>
  <c r="G83" i="2"/>
  <c r="F83" i="2"/>
  <c r="F84" i="2" s="1"/>
  <c r="F85" i="2" s="1"/>
  <c r="F87" i="2" s="1"/>
  <c r="F88" i="2" s="1"/>
  <c r="F89" i="2" s="1"/>
  <c r="E83" i="2"/>
  <c r="E84" i="2" s="1"/>
  <c r="E85" i="2" s="1"/>
  <c r="E87" i="2" s="1"/>
  <c r="E88" i="2" s="1"/>
  <c r="E89" i="2" s="1"/>
  <c r="D83" i="2"/>
  <c r="D84" i="2" s="1"/>
  <c r="G71" i="2"/>
  <c r="F71" i="2"/>
  <c r="E71" i="2"/>
  <c r="H71" i="2" s="1"/>
  <c r="D71" i="2"/>
  <c r="H70" i="2"/>
  <c r="G46" i="2"/>
  <c r="F46" i="2"/>
  <c r="E46" i="2"/>
  <c r="D46" i="2"/>
  <c r="H46" i="2" s="1"/>
  <c r="H45" i="2"/>
  <c r="G43" i="2"/>
  <c r="F43" i="2"/>
  <c r="E43" i="2"/>
  <c r="H43" i="2" s="1"/>
  <c r="D43" i="2"/>
  <c r="H42" i="2"/>
  <c r="G40" i="2"/>
  <c r="F40" i="2"/>
  <c r="E40" i="2"/>
  <c r="D40" i="2"/>
  <c r="H40" i="2" s="1"/>
  <c r="H39" i="2"/>
  <c r="G37" i="2"/>
  <c r="F37" i="2"/>
  <c r="E37" i="2"/>
  <c r="H37" i="2" s="1"/>
  <c r="D37" i="2"/>
  <c r="H36" i="2"/>
  <c r="G34" i="2"/>
  <c r="F34" i="2"/>
  <c r="E34" i="2"/>
  <c r="D34" i="2"/>
  <c r="H34" i="2" s="1"/>
  <c r="H33" i="2"/>
  <c r="G23" i="2"/>
  <c r="F23" i="2"/>
  <c r="E23" i="2"/>
  <c r="H23" i="2" s="1"/>
  <c r="D23" i="2"/>
  <c r="H22" i="2"/>
  <c r="C40" i="1" l="1"/>
  <c r="C42" i="1"/>
  <c r="C44" i="1" s="1"/>
  <c r="C41" i="1"/>
  <c r="C32" i="1"/>
  <c r="C34" i="1" s="1"/>
  <c r="D85" i="2"/>
  <c r="H84" i="2"/>
  <c r="H83" i="2"/>
  <c r="C46" i="1" l="1"/>
  <c r="D87" i="2"/>
  <c r="H85" i="2"/>
  <c r="H87" i="2" l="1"/>
  <c r="D88" i="2"/>
  <c r="D89" i="2" l="1"/>
  <c r="H89" i="2" s="1"/>
  <c r="H88" i="2"/>
</calcChain>
</file>

<file path=xl/sharedStrings.xml><?xml version="1.0" encoding="utf-8"?>
<sst xmlns="http://schemas.openxmlformats.org/spreadsheetml/2006/main" count="764" uniqueCount="223">
  <si>
    <t>СВОДКА ЗАТРАТ</t>
  </si>
  <si>
    <t>P_0494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</si>
  <si>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</si>
  <si>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</si>
  <si>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</si>
  <si>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</si>
  <si>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</si>
  <si>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</si>
  <si>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</si>
  <si>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</si>
  <si>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</si>
  <si>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</si>
  <si>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</si>
  <si>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</si>
  <si>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</si>
  <si>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</si>
  <si>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</si>
  <si>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</si>
  <si>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</si>
  <si>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</si>
  <si>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</si>
  <si>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</si>
  <si>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</si>
  <si>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</si>
  <si>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</si>
  <si>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Ограждение КТП</t>
  </si>
  <si>
    <t>ОСР 322-02-01</t>
  </si>
  <si>
    <t>"Реконструкция РУ-0,4 кВ КТП Яг 907/160кВА"Ставропольский район,Самарская область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</si>
  <si>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</si>
  <si>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</si>
  <si>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ОСР-518-02-01</t>
  </si>
  <si>
    <t>Строительно-монтажные работы КЛ-0,4кВ 0,115км</t>
  </si>
  <si>
    <t>ЛС-331-01</t>
  </si>
  <si>
    <t>Электроснабжение РУ-0,4 кВ</t>
  </si>
  <si>
    <t>ОС-1-1</t>
  </si>
  <si>
    <t>"Реконструкция КТП ДНС 717/100кВА с заменой на КТП 63кВА" Шенталинский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</si>
  <si>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</si>
  <si>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</si>
  <si>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</si>
  <si>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</si>
  <si>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</si>
  <si>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</si>
  <si>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</si>
  <si>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</si>
  <si>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</si>
  <si>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</si>
  <si>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</si>
  <si>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</si>
  <si>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</si>
  <si>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</si>
  <si>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</si>
  <si>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</si>
  <si>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</si>
  <si>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</si>
  <si>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</si>
  <si>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</si>
  <si>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</si>
  <si>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</si>
  <si>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</si>
  <si>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</si>
  <si>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</si>
  <si>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</si>
  <si>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 322-09-01</t>
  </si>
  <si>
    <t>Перебазировка спецтехники</t>
  </si>
  <si>
    <t>Командировочные расходы</t>
  </si>
  <si>
    <t>ОСР-525-09-01</t>
  </si>
  <si>
    <t>Пусконаладочные работы</t>
  </si>
  <si>
    <t>Письмо Госстройя №1336-ВК/1</t>
  </si>
  <si>
    <t>Дополнительные затраты при производстве строительно-монтажных работ в зимнее время, 2,9%х0, 9= 2,61%</t>
  </si>
  <si>
    <t>ЛС-331-02</t>
  </si>
  <si>
    <t>ПНР</t>
  </si>
  <si>
    <t>325/пр 25.05.2021 Пр.1 п.50 Пр.4 п.67</t>
  </si>
  <si>
    <t>ОС-1-2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</si>
  <si>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</si>
  <si>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</si>
  <si>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</si>
  <si>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</si>
  <si>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</si>
  <si>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</si>
  <si>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</si>
  <si>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</si>
  <si>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</si>
  <si>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</si>
  <si>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</si>
  <si>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</si>
  <si>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</si>
  <si>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</si>
  <si>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</si>
  <si>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</si>
  <si>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</si>
  <si>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</si>
  <si>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</si>
  <si>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</si>
  <si>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 322-12-01</t>
  </si>
  <si>
    <t>Сметв № 1</t>
  </si>
  <si>
    <t>ОСР-518-12-01</t>
  </si>
  <si>
    <t>Смета №1,2</t>
  </si>
  <si>
    <t>Смета №1</t>
  </si>
  <si>
    <t>Проектные и Изыскательские работы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</si>
  <si>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</si>
  <si>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</si>
  <si>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</si>
  <si>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</si>
  <si>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</si>
  <si>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Реконструкция КТП КЯР 418/160 кВА с заменой КТП Красноярский район Самарская область</t>
  </si>
  <si>
    <t>Наименование локальных сметных расчетов (смет), затрат</t>
  </si>
  <si>
    <t>ЛС-556-1</t>
  </si>
  <si>
    <t>Итого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</si>
  <si>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</si>
  <si>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</si>
  <si>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</si>
  <si>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322-02-01</t>
  </si>
  <si>
    <t>Реконструкция РУ-0,4 кВ КТП Яг 907/160кВАСтавропольский район,Самарская область</t>
  </si>
  <si>
    <t>ЛС-322-01</t>
  </si>
  <si>
    <t>КТП Яг 907/160 кВА</t>
  </si>
  <si>
    <t>ОБЪЕКТНЫЙ СМЕТНЫЙ РАСЧЕТ № ОСР 322-09-01</t>
  </si>
  <si>
    <t>ЛС-322-09</t>
  </si>
  <si>
    <t>ОБЪЕКТНЫЙ СМЕТНЫЙ РАСЧЕТ № ОСР 322-12-01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</si>
  <si>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</si>
  <si>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</si>
  <si>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</si>
  <si>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</si>
  <si>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525-09-01</t>
  </si>
  <si>
    <t>ЛС-525-09-01</t>
  </si>
  <si>
    <t>ОБЪЕКТНЫЙ СМЕТНЫЙ РАСЧЕТ № ОСР 525-12-01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</si>
  <si>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</si>
  <si>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</si>
  <si>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</si>
  <si>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</si>
  <si>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</si>
  <si>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ОБЪЕКТНЫЙ СМЕТНЫЙ РАСЧЕТ № ОСР 331-02-01</t>
  </si>
  <si>
    <t>Реконструкция оборудования РУ-0,4 кВ ЗТП НО 1109/250 кВА г. Отрадный Самарская область</t>
  </si>
  <si>
    <t>ЛС-331-02-01</t>
  </si>
  <si>
    <t>ОБЪЕКТНЫЙ СМЕТНЫЙ РАСЧЕТ № ОСР 27-09-01</t>
  </si>
  <si>
    <t>ЛС-331-09-01</t>
  </si>
  <si>
    <t>ОБЪЕКТНЫЙ СМЕТНЫЙ РАСЧЕТ № ОСР 12-01</t>
  </si>
  <si>
    <t>ОБЪЕКТНЫЙ СМЕТНЫЙ РАСЧЕТ № ОСР-1-1</t>
  </si>
  <si>
    <t>ЛС-1-1</t>
  </si>
  <si>
    <t>Установка КТП</t>
  </si>
  <si>
    <t>ОБЪЕКТНЫЙ СМЕТНЫЙ РАСЧЕТ № ОСР-1-2</t>
  </si>
  <si>
    <t>Установка КТП ПНР</t>
  </si>
  <si>
    <t>ОБЪЕКТНЫЙ СМЕТНЫЙ РАСЧЕТ № ОСР-1-12-01</t>
  </si>
  <si>
    <t>Реконструкция КТП ДНС 717/100кВА с заменой на КТП 63кВА Шенталинский район Самарская область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</si>
  <si>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</si>
  <si>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</si>
  <si>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</si>
  <si>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</si>
  <si>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</si>
  <si>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</si>
  <si>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</si>
  <si>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</si>
  <si>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</si>
  <si>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</si>
  <si>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</si>
  <si>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</si>
  <si>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</si>
  <si>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</si>
  <si>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</si>
  <si>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</si>
  <si>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556-12-01</t>
  </si>
  <si>
    <t>шкаф</t>
  </si>
  <si>
    <t>"Реконструкция  РУ-0,4 кВ КТП Яг 907/160кВА"Ставропольский район,Самарская область</t>
  </si>
  <si>
    <t>РП (СП, РТП) на 6 ячеек выключателей или ТП (РТП) с одним трансформатором</t>
  </si>
  <si>
    <t>ОСР 518-12-01</t>
  </si>
  <si>
    <t>"Реконструкция КЛ-0,4 кВ от КТП Сок 306/250кВА" Красноярский район Самарская область</t>
  </si>
  <si>
    <t>Вырубка (расширение, расчистку) просеки ВЛ</t>
  </si>
  <si>
    <t>ОСР 525-02-01</t>
  </si>
  <si>
    <t>км</t>
  </si>
  <si>
    <t>Реконструкция ВЛ одноцепная</t>
  </si>
  <si>
    <t>ОСР 525-09-01</t>
  </si>
  <si>
    <t>ОСР 27-09-01</t>
  </si>
  <si>
    <t>шт</t>
  </si>
  <si>
    <t>"Реконструкция оборудования РУ-0,4 кВ ЗТП НО 1109/250 кВА" г. Отрадный Самарская область</t>
  </si>
  <si>
    <t>Монтаж ШПСН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</si>
  <si>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</si>
  <si>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</si>
  <si>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12-01</t>
  </si>
  <si>
    <t>ОСР 518-02-01</t>
  </si>
  <si>
    <t>ОСР 331-02-01</t>
  </si>
  <si>
    <t>ОСР-1-1</t>
  </si>
  <si>
    <t>Монтаж (реконструкция) КТП (киоск)</t>
  </si>
  <si>
    <t>ОСР-1-2</t>
  </si>
  <si>
    <t>ОСР-1-12-01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</si>
  <si>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</si>
  <si>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</si>
  <si>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</si>
  <si>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</si>
  <si>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</si>
  <si>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</si>
  <si>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</si>
  <si>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</si>
  <si>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</si>
  <si>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</si>
  <si>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</si>
  <si>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Панель распределительная щитов серии ЩО-70 (вводная)</t>
  </si>
  <si>
    <t>Панель распределительная щитов серии ЩО-70 (линейная)</t>
  </si>
  <si>
    <t>Панель торцевая РУ 0,4 кВ</t>
  </si>
  <si>
    <t>Провод СИП-2 3*95+1*95+1*25</t>
  </si>
  <si>
    <t>Стойка ж/б СНЦс-5,1-11,5</t>
  </si>
  <si>
    <t>Стойка ж/б СВ95-3</t>
  </si>
  <si>
    <t>Светильник ДКУ-50W IP65</t>
  </si>
  <si>
    <t>РУ-0,4 кВ ЩО-70 (трансформаторная)</t>
  </si>
  <si>
    <t>РУ-0,4 кВ ЩО-70 (линейная)</t>
  </si>
  <si>
    <t>КТП 63/10/0,4 тупиковая, напряжением 10/0,4</t>
  </si>
  <si>
    <t>10/0.4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</si>
  <si>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</si>
  <si>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</si>
  <si>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</si>
  <si>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</si>
  <si>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</si>
  <si>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</si>
  <si>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</si>
  <si>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</si>
  <si>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</si>
  <si>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</si>
  <si>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</si>
  <si>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</si>
  <si>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</si>
  <si>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</si>
  <si>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</si>
  <si>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</si>
  <si>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</si>
  <si>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ВЛ-0,4кВ(протяженностью 0,7км ) установка  ШПСН (1шт.) установка приборов учета (25т.у.)  от КТП РАК 415 10/0,4/30 кВА с заменой на КТП 10/0,4/63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</si>
</sst>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5C255C6E-F1F9-497E-8DA6-6D9B4BEDC90A}"/>
    <cellStyle name="Обычный" xfId="0" builtinId="0"/>
    <cellStyle name="Обычный 2" xfId="4" xr:uid="{2436FAD0-977B-44BB-82E8-0684486E50BC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28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4.44140625" customWidth="1"/>
    <col min="7" max="9" width="16.1093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222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206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207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208</v>
      </c>
      <c r="C26" s="54"/>
      <c r="D26" s="51"/>
      <c r="E26" s="51"/>
      <c r="F26" s="51"/>
      <c r="G26" s="52"/>
      <c r="H26" s="52" t="s">
        <v>209</v>
      </c>
      <c r="I26" s="52"/>
    </row>
    <row r="27" spans="1:9" ht="16.95" customHeight="1" x14ac:dyDescent="0.3">
      <c r="A27" s="55" t="s">
        <v>6</v>
      </c>
      <c r="B27" s="53" t="s">
        <v>210</v>
      </c>
      <c r="C27" s="56">
        <v>0</v>
      </c>
      <c r="D27" s="57"/>
      <c r="E27" s="57"/>
      <c r="F27" s="57"/>
      <c r="G27" s="58" t="s">
        <v>211</v>
      </c>
      <c r="H27" s="58" t="s">
        <v>212</v>
      </c>
      <c r="I27" s="58" t="s">
        <v>213</v>
      </c>
    </row>
    <row r="28" spans="1:9" ht="16.95" customHeight="1" x14ac:dyDescent="0.3">
      <c r="A28" s="55" t="s">
        <v>7</v>
      </c>
      <c r="B28" s="53" t="s">
        <v>214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215</v>
      </c>
      <c r="C29" s="62">
        <f>ССР!G80*1.2</f>
        <v>1691.9564367164398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1691.9564367164398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216</v>
      </c>
      <c r="C31" s="62">
        <f>C30-ROUND(C30/1.2,5)</f>
        <v>281.99273671643982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217</v>
      </c>
      <c r="C32" s="67">
        <f>C30*I37</f>
        <v>1872.2081333714252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205</v>
      </c>
      <c r="C33" s="62">
        <v>0.7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218</v>
      </c>
      <c r="C34" s="67">
        <f>C32*C33</f>
        <v>1310.5456933599976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219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208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210</v>
      </c>
      <c r="C37" s="76">
        <f>ССР!D89+ССР!E89</f>
        <v>10487.483348393151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214</v>
      </c>
      <c r="C38" s="76">
        <f>ССР!F89</f>
        <v>5278.6229392339492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215</v>
      </c>
      <c r="C39" s="76">
        <f>(ССР!G85-ССР!G80)*1.2</f>
        <v>600.11452724744788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16366.220814874547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216</v>
      </c>
      <c r="C41" s="62">
        <f>C40-ROUND(C40/1.2,5)</f>
        <v>2727.7034648745466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217</v>
      </c>
      <c r="C42" s="77">
        <f>C40*I38</f>
        <v>18984.690124294153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205</v>
      </c>
      <c r="C43" s="62">
        <f>C33</f>
        <v>0.7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218</v>
      </c>
      <c r="C44" s="67">
        <f>C42*C43</f>
        <v>13289.283087005906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220</v>
      </c>
      <c r="C46" s="103">
        <f>C34+C44</f>
        <v>14599.828780365904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221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E5" sqref="E5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100</v>
      </c>
    </row>
    <row r="2" spans="1:14" ht="45.75" customHeight="1" x14ac:dyDescent="0.3">
      <c r="A2" s="1"/>
      <c r="B2" s="1" t="s">
        <v>101</v>
      </c>
      <c r="C2" s="86" t="s">
        <v>222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103</v>
      </c>
      <c r="C7" s="29" t="s">
        <v>99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118</v>
      </c>
      <c r="C13" s="25" t="s">
        <v>99</v>
      </c>
      <c r="D13" s="19">
        <v>0</v>
      </c>
      <c r="E13" s="19">
        <v>0</v>
      </c>
      <c r="F13" s="19">
        <v>0</v>
      </c>
      <c r="G13" s="19">
        <v>424.71578947367999</v>
      </c>
      <c r="H13" s="19">
        <v>424.71578947367999</v>
      </c>
      <c r="J13" s="5"/>
    </row>
    <row r="14" spans="1:14" ht="16.95" customHeight="1" x14ac:dyDescent="0.3">
      <c r="A14" s="6"/>
      <c r="B14" s="9"/>
      <c r="C14" s="9" t="s">
        <v>107</v>
      </c>
      <c r="D14" s="19">
        <v>0</v>
      </c>
      <c r="E14" s="19">
        <v>0</v>
      </c>
      <c r="F14" s="19">
        <v>0</v>
      </c>
      <c r="G14" s="19">
        <v>424.71578947367999</v>
      </c>
      <c r="H14" s="19">
        <v>424.71578947367999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F6" sqref="F6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100</v>
      </c>
    </row>
    <row r="2" spans="1:14" ht="45.75" customHeight="1" x14ac:dyDescent="0.3">
      <c r="A2" s="1"/>
      <c r="B2" s="1" t="s">
        <v>101</v>
      </c>
      <c r="C2" s="86" t="s">
        <v>222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103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120</v>
      </c>
      <c r="C13" s="25" t="s">
        <v>121</v>
      </c>
      <c r="D13" s="19">
        <v>3420</v>
      </c>
      <c r="E13" s="19">
        <v>298.56</v>
      </c>
      <c r="F13" s="19">
        <v>0</v>
      </c>
      <c r="G13" s="19">
        <v>0</v>
      </c>
      <c r="H13" s="19">
        <v>3718.56</v>
      </c>
      <c r="J13" s="5"/>
    </row>
    <row r="14" spans="1:14" ht="16.95" customHeight="1" x14ac:dyDescent="0.3">
      <c r="A14" s="6"/>
      <c r="B14" s="9"/>
      <c r="C14" s="9" t="s">
        <v>107</v>
      </c>
      <c r="D14" s="19">
        <v>3420</v>
      </c>
      <c r="E14" s="19">
        <v>298.56</v>
      </c>
      <c r="F14" s="19">
        <v>0</v>
      </c>
      <c r="G14" s="19">
        <v>0</v>
      </c>
      <c r="H14" s="19">
        <v>3718.56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>
      <selection activeCell="F6" sqref="F6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100</v>
      </c>
    </row>
    <row r="2" spans="1:14" ht="45.75" customHeight="1" x14ac:dyDescent="0.3">
      <c r="A2" s="1"/>
      <c r="B2" s="1" t="s">
        <v>101</v>
      </c>
      <c r="C2" s="86" t="s">
        <v>222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103</v>
      </c>
      <c r="C7" s="29" t="s">
        <v>99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118</v>
      </c>
      <c r="C13" s="25" t="s">
        <v>99</v>
      </c>
      <c r="D13" s="19">
        <v>0</v>
      </c>
      <c r="E13" s="19">
        <v>0</v>
      </c>
      <c r="F13" s="19">
        <v>0</v>
      </c>
      <c r="G13" s="19">
        <v>426.96</v>
      </c>
      <c r="H13" s="19">
        <v>426.96</v>
      </c>
      <c r="J13" s="5"/>
    </row>
    <row r="14" spans="1:14" ht="16.95" customHeight="1" x14ac:dyDescent="0.3">
      <c r="A14" s="6"/>
      <c r="B14" s="9"/>
      <c r="C14" s="9" t="s">
        <v>107</v>
      </c>
      <c r="D14" s="19">
        <v>0</v>
      </c>
      <c r="E14" s="19">
        <v>0</v>
      </c>
      <c r="F14" s="19">
        <v>0</v>
      </c>
      <c r="G14" s="19">
        <v>426.96</v>
      </c>
      <c r="H14" s="19">
        <v>426.96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6"/>
  <sheetViews>
    <sheetView zoomScale="90" zoomScaleNormal="90" workbookViewId="0">
      <selection activeCell="F7" sqref="F7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100</v>
      </c>
    </row>
    <row r="2" spans="1:14" ht="45.75" customHeight="1" x14ac:dyDescent="0.3">
      <c r="A2" s="1"/>
      <c r="B2" s="1" t="s">
        <v>101</v>
      </c>
      <c r="C2" s="86" t="s">
        <v>222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103</v>
      </c>
      <c r="C7" s="29" t="s">
        <v>126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127</v>
      </c>
      <c r="C13" s="25" t="s">
        <v>128</v>
      </c>
      <c r="D13" s="19">
        <v>4.68</v>
      </c>
      <c r="E13" s="19">
        <v>0</v>
      </c>
      <c r="F13" s="19">
        <v>0</v>
      </c>
      <c r="G13" s="19">
        <v>0</v>
      </c>
      <c r="H13" s="19">
        <v>4.68</v>
      </c>
      <c r="J13" s="5"/>
    </row>
    <row r="14" spans="1:14" ht="16.95" customHeight="1" x14ac:dyDescent="0.3">
      <c r="A14" s="6"/>
      <c r="B14" s="9"/>
      <c r="C14" s="9" t="s">
        <v>107</v>
      </c>
      <c r="D14" s="19">
        <v>4.68</v>
      </c>
      <c r="E14" s="19">
        <v>0</v>
      </c>
      <c r="F14" s="19">
        <v>0</v>
      </c>
      <c r="G14" s="19">
        <v>0</v>
      </c>
      <c r="H14" s="19">
        <v>4.68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26"/>
  <sheetViews>
    <sheetView zoomScale="90" zoomScaleNormal="90" workbookViewId="0">
      <selection activeCell="F8" sqref="F8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100</v>
      </c>
    </row>
    <row r="2" spans="1:14" ht="45.75" customHeight="1" x14ac:dyDescent="0.3">
      <c r="A2" s="1"/>
      <c r="B2" s="1" t="s">
        <v>101</v>
      </c>
      <c r="C2" s="86" t="s">
        <v>222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103</v>
      </c>
      <c r="C7" s="29" t="s">
        <v>109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118</v>
      </c>
      <c r="C13" s="25" t="s">
        <v>109</v>
      </c>
      <c r="D13" s="19">
        <v>0</v>
      </c>
      <c r="E13" s="19">
        <v>0</v>
      </c>
      <c r="F13" s="19">
        <v>0</v>
      </c>
      <c r="G13" s="19">
        <v>1.5547826086957</v>
      </c>
      <c r="H13" s="19">
        <v>1.5547826086957</v>
      </c>
      <c r="J13" s="5"/>
    </row>
    <row r="14" spans="1:14" ht="16.95" customHeight="1" x14ac:dyDescent="0.3">
      <c r="A14" s="6"/>
      <c r="B14" s="9"/>
      <c r="C14" s="9" t="s">
        <v>107</v>
      </c>
      <c r="D14" s="19">
        <v>0</v>
      </c>
      <c r="E14" s="19">
        <v>0</v>
      </c>
      <c r="F14" s="19">
        <v>0</v>
      </c>
      <c r="G14" s="19">
        <v>1.5547826086957</v>
      </c>
      <c r="H14" s="19">
        <v>1.5547826086957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N26"/>
  <sheetViews>
    <sheetView zoomScale="90" zoomScaleNormal="90" workbookViewId="0">
      <selection activeCell="F8" sqref="F8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100</v>
      </c>
    </row>
    <row r="2" spans="1:14" ht="45.75" customHeight="1" x14ac:dyDescent="0.3">
      <c r="A2" s="1"/>
      <c r="B2" s="1" t="s">
        <v>101</v>
      </c>
      <c r="C2" s="86" t="s">
        <v>222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130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103</v>
      </c>
      <c r="C7" s="29" t="s">
        <v>131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132</v>
      </c>
      <c r="C13" s="25" t="s">
        <v>33</v>
      </c>
      <c r="D13" s="19">
        <v>2.875</v>
      </c>
      <c r="E13" s="19">
        <v>170.48500000000001</v>
      </c>
      <c r="F13" s="19">
        <v>483.96499999999997</v>
      </c>
      <c r="G13" s="19">
        <v>0</v>
      </c>
      <c r="H13" s="19">
        <v>657.32500000000005</v>
      </c>
      <c r="J13" s="5"/>
    </row>
    <row r="14" spans="1:14" ht="16.95" customHeight="1" x14ac:dyDescent="0.3">
      <c r="A14" s="6"/>
      <c r="B14" s="9"/>
      <c r="C14" s="9" t="s">
        <v>107</v>
      </c>
      <c r="D14" s="19">
        <v>2.875</v>
      </c>
      <c r="E14" s="19">
        <v>170.48500000000001</v>
      </c>
      <c r="F14" s="19">
        <v>483.96499999999997</v>
      </c>
      <c r="G14" s="19">
        <v>0</v>
      </c>
      <c r="H14" s="19">
        <v>657.32500000000005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N26"/>
  <sheetViews>
    <sheetView zoomScale="90" zoomScaleNormal="90" workbookViewId="0">
      <selection activeCell="F6" sqref="F6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100</v>
      </c>
    </row>
    <row r="2" spans="1:14" ht="45.75" customHeight="1" x14ac:dyDescent="0.3">
      <c r="A2" s="1"/>
      <c r="B2" s="1" t="s">
        <v>101</v>
      </c>
      <c r="C2" s="86" t="s">
        <v>222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133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103</v>
      </c>
      <c r="C7" s="29" t="s">
        <v>66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134</v>
      </c>
      <c r="C13" s="25" t="s">
        <v>66</v>
      </c>
      <c r="D13" s="19">
        <v>0</v>
      </c>
      <c r="E13" s="19">
        <v>0</v>
      </c>
      <c r="F13" s="19">
        <v>0</v>
      </c>
      <c r="G13" s="19">
        <v>21.754999999999999</v>
      </c>
      <c r="H13" s="19">
        <v>21.754999999999999</v>
      </c>
      <c r="J13" s="5"/>
    </row>
    <row r="14" spans="1:14" ht="16.95" customHeight="1" x14ac:dyDescent="0.3">
      <c r="A14" s="6"/>
      <c r="B14" s="9"/>
      <c r="C14" s="9" t="s">
        <v>107</v>
      </c>
      <c r="D14" s="19">
        <v>0</v>
      </c>
      <c r="E14" s="19">
        <v>0</v>
      </c>
      <c r="F14" s="19">
        <v>0</v>
      </c>
      <c r="G14" s="19">
        <v>21.754999999999999</v>
      </c>
      <c r="H14" s="19">
        <v>21.754999999999999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N26"/>
  <sheetViews>
    <sheetView zoomScale="90" zoomScaleNormal="90" workbookViewId="0">
      <selection activeCell="G5" sqref="G5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100</v>
      </c>
    </row>
    <row r="2" spans="1:14" ht="45.75" customHeight="1" x14ac:dyDescent="0.3">
      <c r="A2" s="1"/>
      <c r="B2" s="1" t="s">
        <v>101</v>
      </c>
      <c r="C2" s="86" t="s">
        <v>222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135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103</v>
      </c>
      <c r="C7" s="29" t="s">
        <v>99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118</v>
      </c>
      <c r="C13" s="25" t="s">
        <v>99</v>
      </c>
      <c r="D13" s="19">
        <v>0</v>
      </c>
      <c r="E13" s="19">
        <v>0</v>
      </c>
      <c r="F13" s="19">
        <v>0</v>
      </c>
      <c r="G13" s="19">
        <v>95.344999999999999</v>
      </c>
      <c r="H13" s="19">
        <v>95.344999999999999</v>
      </c>
      <c r="J13" s="5"/>
    </row>
    <row r="14" spans="1:14" ht="16.95" customHeight="1" x14ac:dyDescent="0.3">
      <c r="A14" s="6"/>
      <c r="B14" s="9"/>
      <c r="C14" s="9" t="s">
        <v>107</v>
      </c>
      <c r="D14" s="19">
        <v>0</v>
      </c>
      <c r="E14" s="19">
        <v>0</v>
      </c>
      <c r="F14" s="19">
        <v>0</v>
      </c>
      <c r="G14" s="19">
        <v>95.344999999999999</v>
      </c>
      <c r="H14" s="19">
        <v>95.344999999999999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N26"/>
  <sheetViews>
    <sheetView zoomScale="90" zoomScaleNormal="90" workbookViewId="0">
      <selection activeCell="F5" sqref="F5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100</v>
      </c>
    </row>
    <row r="2" spans="1:14" ht="45.75" customHeight="1" x14ac:dyDescent="0.3">
      <c r="A2" s="1"/>
      <c r="B2" s="1" t="s">
        <v>101</v>
      </c>
      <c r="C2" s="86" t="s">
        <v>222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136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103</v>
      </c>
      <c r="C7" s="29" t="s">
        <v>35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137</v>
      </c>
      <c r="C13" s="25" t="s">
        <v>138</v>
      </c>
      <c r="D13" s="19">
        <v>158.91725207690001</v>
      </c>
      <c r="E13" s="19">
        <v>182.39961308968</v>
      </c>
      <c r="F13" s="19">
        <v>2270.0862055502998</v>
      </c>
      <c r="G13" s="19">
        <v>0</v>
      </c>
      <c r="H13" s="19">
        <v>2611.4030707168999</v>
      </c>
      <c r="J13" s="5"/>
    </row>
    <row r="14" spans="1:14" ht="16.95" customHeight="1" x14ac:dyDescent="0.3">
      <c r="A14" s="6"/>
      <c r="B14" s="9"/>
      <c r="C14" s="9" t="s">
        <v>107</v>
      </c>
      <c r="D14" s="19">
        <v>158.91725207690001</v>
      </c>
      <c r="E14" s="19">
        <v>182.39961308968</v>
      </c>
      <c r="F14" s="19">
        <v>2270.0862055502998</v>
      </c>
      <c r="G14" s="19">
        <v>0</v>
      </c>
      <c r="H14" s="19">
        <v>2611.4030707168999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N26"/>
  <sheetViews>
    <sheetView zoomScale="90" zoomScaleNormal="90" workbookViewId="0">
      <selection activeCell="G7" sqref="G7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100</v>
      </c>
    </row>
    <row r="2" spans="1:14" ht="45.75" customHeight="1" x14ac:dyDescent="0.3">
      <c r="A2" s="1"/>
      <c r="B2" s="1" t="s">
        <v>101</v>
      </c>
      <c r="C2" s="86" t="s">
        <v>222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139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103</v>
      </c>
      <c r="C7" s="29" t="s">
        <v>35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137</v>
      </c>
      <c r="C13" s="25" t="s">
        <v>140</v>
      </c>
      <c r="D13" s="19">
        <v>0</v>
      </c>
      <c r="E13" s="19">
        <v>0</v>
      </c>
      <c r="F13" s="19">
        <v>0</v>
      </c>
      <c r="G13" s="19">
        <v>59.539216526022003</v>
      </c>
      <c r="H13" s="19">
        <v>59.539216526022003</v>
      </c>
      <c r="J13" s="5"/>
    </row>
    <row r="14" spans="1:14" ht="16.95" customHeight="1" x14ac:dyDescent="0.3">
      <c r="A14" s="6"/>
      <c r="B14" s="9"/>
      <c r="C14" s="9" t="s">
        <v>107</v>
      </c>
      <c r="D14" s="19">
        <v>0</v>
      </c>
      <c r="E14" s="19">
        <v>0</v>
      </c>
      <c r="F14" s="19">
        <v>0</v>
      </c>
      <c r="G14" s="19">
        <v>59.539216526022003</v>
      </c>
      <c r="H14" s="19">
        <v>59.539216526022003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9"/>
  <sheetViews>
    <sheetView zoomScale="90" zoomScaleNormal="90" workbookViewId="0">
      <selection activeCell="A14" sqref="A14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222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34.337017951707999</v>
      </c>
      <c r="E25" s="20">
        <v>0</v>
      </c>
      <c r="F25" s="20">
        <v>0</v>
      </c>
      <c r="G25" s="20">
        <v>0</v>
      </c>
      <c r="H25" s="20">
        <v>34.337017951707999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68.014166936034002</v>
      </c>
      <c r="E26" s="20">
        <v>29.443181259319001</v>
      </c>
      <c r="F26" s="20">
        <v>1516.6793278104999</v>
      </c>
      <c r="G26" s="20">
        <v>0</v>
      </c>
      <c r="H26" s="20">
        <v>1614.1366760059</v>
      </c>
    </row>
    <row r="27" spans="1:8" ht="31.2" x14ac:dyDescent="0.3">
      <c r="A27" s="6">
        <v>3</v>
      </c>
      <c r="B27" s="6" t="s">
        <v>28</v>
      </c>
      <c r="C27" s="32" t="s">
        <v>29</v>
      </c>
      <c r="D27" s="20">
        <v>7058.5142991186003</v>
      </c>
      <c r="E27" s="20">
        <v>359.01743633192001</v>
      </c>
      <c r="F27" s="20">
        <v>0</v>
      </c>
      <c r="G27" s="20">
        <v>0</v>
      </c>
      <c r="H27" s="20">
        <v>7417.5317354504996</v>
      </c>
    </row>
    <row r="28" spans="1:8" x14ac:dyDescent="0.3">
      <c r="A28" s="6">
        <v>4</v>
      </c>
      <c r="B28" s="6" t="s">
        <v>30</v>
      </c>
      <c r="C28" s="32" t="s">
        <v>31</v>
      </c>
      <c r="D28" s="20">
        <v>4.68</v>
      </c>
      <c r="E28" s="20">
        <v>0</v>
      </c>
      <c r="F28" s="20">
        <v>0</v>
      </c>
      <c r="G28" s="20">
        <v>0</v>
      </c>
      <c r="H28" s="20">
        <v>4.68</v>
      </c>
    </row>
    <row r="29" spans="1:8" x14ac:dyDescent="0.3">
      <c r="A29" s="6">
        <v>5</v>
      </c>
      <c r="B29" s="6" t="s">
        <v>32</v>
      </c>
      <c r="C29" s="32" t="s">
        <v>33</v>
      </c>
      <c r="D29" s="20">
        <v>2.875</v>
      </c>
      <c r="E29" s="20">
        <v>170.48500000000001</v>
      </c>
      <c r="F29" s="20">
        <v>483.96499999999997</v>
      </c>
      <c r="G29" s="20">
        <v>0</v>
      </c>
      <c r="H29" s="20">
        <v>657.32500000000005</v>
      </c>
    </row>
    <row r="30" spans="1:8" ht="31.2" x14ac:dyDescent="0.3">
      <c r="A30" s="6">
        <v>6</v>
      </c>
      <c r="B30" s="6" t="s">
        <v>34</v>
      </c>
      <c r="C30" s="32" t="s">
        <v>35</v>
      </c>
      <c r="D30" s="20">
        <v>158.91725207690001</v>
      </c>
      <c r="E30" s="20">
        <v>182.39961308968</v>
      </c>
      <c r="F30" s="20">
        <v>2270.0862055502998</v>
      </c>
      <c r="G30" s="20">
        <v>0</v>
      </c>
      <c r="H30" s="20">
        <v>2611.4030707168999</v>
      </c>
    </row>
    <row r="31" spans="1:8" ht="16.95" customHeight="1" x14ac:dyDescent="0.3">
      <c r="A31" s="6"/>
      <c r="B31" s="9"/>
      <c r="C31" s="9" t="s">
        <v>36</v>
      </c>
      <c r="D31" s="20">
        <v>7327.3377360833001</v>
      </c>
      <c r="E31" s="20">
        <v>741.34523068092005</v>
      </c>
      <c r="F31" s="20">
        <v>4270.7305333608001</v>
      </c>
      <c r="G31" s="20">
        <v>0</v>
      </c>
      <c r="H31" s="20">
        <v>12339.413500125</v>
      </c>
    </row>
    <row r="32" spans="1:8" ht="16.95" customHeight="1" x14ac:dyDescent="0.3">
      <c r="A32" s="6"/>
      <c r="B32" s="9"/>
      <c r="C32" s="10" t="s">
        <v>37</v>
      </c>
      <c r="D32" s="20"/>
      <c r="E32" s="20"/>
      <c r="F32" s="20"/>
      <c r="G32" s="20"/>
      <c r="H32" s="20"/>
    </row>
    <row r="33" spans="1:8" s="14" customFormat="1" x14ac:dyDescent="0.3">
      <c r="A33" s="21"/>
      <c r="B33" s="21"/>
      <c r="C33" s="22"/>
      <c r="D33" s="20"/>
      <c r="E33" s="20"/>
      <c r="F33" s="20"/>
      <c r="G33" s="20"/>
      <c r="H33" s="20">
        <f>SUM(D33:G33)</f>
        <v>0</v>
      </c>
    </row>
    <row r="34" spans="1:8" ht="16.95" customHeight="1" x14ac:dyDescent="0.3">
      <c r="A34" s="6"/>
      <c r="B34" s="9"/>
      <c r="C34" s="9" t="s">
        <v>38</v>
      </c>
      <c r="D34" s="20">
        <f>SUM(D33:D33)</f>
        <v>0</v>
      </c>
      <c r="E34" s="20">
        <f>SUM(E33:E33)</f>
        <v>0</v>
      </c>
      <c r="F34" s="20">
        <f>SUM(F33:F33)</f>
        <v>0</v>
      </c>
      <c r="G34" s="20">
        <f>SUM(G33:G33)</f>
        <v>0</v>
      </c>
      <c r="H34" s="20">
        <f>SUM(D34:G34)</f>
        <v>0</v>
      </c>
    </row>
    <row r="35" spans="1:8" ht="16.95" customHeight="1" x14ac:dyDescent="0.3">
      <c r="A35" s="13"/>
      <c r="B35" s="9"/>
      <c r="C35" s="11" t="s">
        <v>39</v>
      </c>
      <c r="D35" s="20"/>
      <c r="E35" s="20"/>
      <c r="F35" s="20"/>
      <c r="G35" s="20"/>
      <c r="H35" s="20"/>
    </row>
    <row r="36" spans="1:8" x14ac:dyDescent="0.3">
      <c r="A36" s="13"/>
      <c r="B36" s="6"/>
      <c r="C36" s="12"/>
      <c r="D36" s="20"/>
      <c r="E36" s="20"/>
      <c r="F36" s="20"/>
      <c r="G36" s="20"/>
      <c r="H36" s="20">
        <f>SUM(D36:G36)</f>
        <v>0</v>
      </c>
    </row>
    <row r="37" spans="1:8" ht="16.95" customHeight="1" x14ac:dyDescent="0.3">
      <c r="A37" s="6"/>
      <c r="B37" s="9"/>
      <c r="C37" s="11" t="s">
        <v>40</v>
      </c>
      <c r="D37" s="20">
        <f>SUM(D36:D36)</f>
        <v>0</v>
      </c>
      <c r="E37" s="20">
        <f>SUM(E36:E36)</f>
        <v>0</v>
      </c>
      <c r="F37" s="20">
        <f>SUM(F36:F36)</f>
        <v>0</v>
      </c>
      <c r="G37" s="20">
        <f>SUM(G36:G36)</f>
        <v>0</v>
      </c>
      <c r="H37" s="20">
        <f>SUM(D37:G37)</f>
        <v>0</v>
      </c>
    </row>
    <row r="38" spans="1:8" ht="16.95" customHeight="1" x14ac:dyDescent="0.3">
      <c r="A38" s="6"/>
      <c r="B38" s="9"/>
      <c r="C38" s="10" t="s">
        <v>41</v>
      </c>
      <c r="D38" s="20"/>
      <c r="E38" s="20"/>
      <c r="F38" s="20"/>
      <c r="G38" s="20"/>
      <c r="H38" s="20"/>
    </row>
    <row r="39" spans="1:8" s="14" customFormat="1" x14ac:dyDescent="0.3">
      <c r="A39" s="21"/>
      <c r="B39" s="21"/>
      <c r="C39" s="22"/>
      <c r="D39" s="20"/>
      <c r="E39" s="20"/>
      <c r="F39" s="20"/>
      <c r="G39" s="20"/>
      <c r="H39" s="20">
        <f>SUM(D39:G39)</f>
        <v>0</v>
      </c>
    </row>
    <row r="40" spans="1:8" ht="16.95" customHeight="1" x14ac:dyDescent="0.3">
      <c r="A40" s="6"/>
      <c r="B40" s="9"/>
      <c r="C40" s="9" t="s">
        <v>42</v>
      </c>
      <c r="D40" s="20">
        <f>SUM(D39:D39)</f>
        <v>0</v>
      </c>
      <c r="E40" s="20">
        <f>SUM(E39:E39)</f>
        <v>0</v>
      </c>
      <c r="F40" s="20">
        <f>SUM(F39:F39)</f>
        <v>0</v>
      </c>
      <c r="G40" s="20">
        <f>SUM(G39:G39)</f>
        <v>0</v>
      </c>
      <c r="H40" s="20">
        <f>SUM(D40:G40)</f>
        <v>0</v>
      </c>
    </row>
    <row r="41" spans="1:8" ht="34.200000000000003" customHeight="1" x14ac:dyDescent="0.3">
      <c r="A41" s="6"/>
      <c r="B41" s="9"/>
      <c r="C41" s="10" t="s">
        <v>43</v>
      </c>
      <c r="D41" s="20"/>
      <c r="E41" s="20"/>
      <c r="F41" s="20"/>
      <c r="G41" s="20"/>
      <c r="H41" s="20"/>
    </row>
    <row r="42" spans="1:8" s="14" customFormat="1" x14ac:dyDescent="0.3">
      <c r="A42" s="21"/>
      <c r="B42" s="21"/>
      <c r="C42" s="22"/>
      <c r="D42" s="20"/>
      <c r="E42" s="20"/>
      <c r="F42" s="20"/>
      <c r="G42" s="20"/>
      <c r="H42" s="20">
        <f>SUM(D42:G42)</f>
        <v>0</v>
      </c>
    </row>
    <row r="43" spans="1:8" ht="16.95" customHeight="1" x14ac:dyDescent="0.3">
      <c r="A43" s="6"/>
      <c r="B43" s="9"/>
      <c r="C43" s="9" t="s">
        <v>44</v>
      </c>
      <c r="D43" s="20">
        <f>SUM(D42:D42)</f>
        <v>0</v>
      </c>
      <c r="E43" s="20">
        <f>SUM(E42:E42)</f>
        <v>0</v>
      </c>
      <c r="F43" s="20">
        <f>SUM(F42:F42)</f>
        <v>0</v>
      </c>
      <c r="G43" s="20">
        <f>SUM(G42:G42)</f>
        <v>0</v>
      </c>
      <c r="H43" s="20">
        <f>SUM(D43:G43)</f>
        <v>0</v>
      </c>
    </row>
    <row r="44" spans="1:8" ht="16.95" customHeight="1" x14ac:dyDescent="0.3">
      <c r="A44" s="6"/>
      <c r="B44" s="9"/>
      <c r="C44" s="10" t="s">
        <v>45</v>
      </c>
      <c r="D44" s="20"/>
      <c r="E44" s="20"/>
      <c r="F44" s="20"/>
      <c r="G44" s="20"/>
      <c r="H44" s="20"/>
    </row>
    <row r="45" spans="1:8" s="14" customFormat="1" x14ac:dyDescent="0.3">
      <c r="A45" s="21"/>
      <c r="B45" s="21"/>
      <c r="C45" s="22"/>
      <c r="D45" s="20"/>
      <c r="E45" s="20"/>
      <c r="F45" s="20"/>
      <c r="G45" s="20"/>
      <c r="H45" s="20">
        <f>SUM(D45:G45)</f>
        <v>0</v>
      </c>
    </row>
    <row r="46" spans="1:8" ht="16.95" customHeight="1" x14ac:dyDescent="0.3">
      <c r="A46" s="6"/>
      <c r="B46" s="9"/>
      <c r="C46" s="9" t="s">
        <v>46</v>
      </c>
      <c r="D46" s="20">
        <f>SUM(D45:D45)</f>
        <v>0</v>
      </c>
      <c r="E46" s="20">
        <f>SUM(E45:E45)</f>
        <v>0</v>
      </c>
      <c r="F46" s="20">
        <f>SUM(F45:F45)</f>
        <v>0</v>
      </c>
      <c r="G46" s="20">
        <f>SUM(G45:G45)</f>
        <v>0</v>
      </c>
      <c r="H46" s="20">
        <f>SUM(D46:G46)</f>
        <v>0</v>
      </c>
    </row>
    <row r="47" spans="1:8" ht="16.95" customHeight="1" x14ac:dyDescent="0.3">
      <c r="A47" s="6"/>
      <c r="B47" s="9"/>
      <c r="C47" s="9" t="s">
        <v>47</v>
      </c>
      <c r="D47" s="20">
        <v>7327.3377360833001</v>
      </c>
      <c r="E47" s="20">
        <v>741.34523068092005</v>
      </c>
      <c r="F47" s="20">
        <v>4270.7305333608001</v>
      </c>
      <c r="G47" s="20">
        <v>0</v>
      </c>
      <c r="H47" s="20">
        <v>12339.413500125</v>
      </c>
    </row>
    <row r="48" spans="1:8" ht="16.95" customHeight="1" x14ac:dyDescent="0.3">
      <c r="A48" s="6"/>
      <c r="B48" s="9"/>
      <c r="C48" s="10" t="s">
        <v>48</v>
      </c>
      <c r="D48" s="20"/>
      <c r="E48" s="20"/>
      <c r="F48" s="20"/>
      <c r="G48" s="20"/>
      <c r="H48" s="20"/>
    </row>
    <row r="49" spans="1:8" ht="31.2" x14ac:dyDescent="0.3">
      <c r="A49" s="6">
        <v>7</v>
      </c>
      <c r="B49" s="6" t="s">
        <v>49</v>
      </c>
      <c r="C49" s="32" t="s">
        <v>50</v>
      </c>
      <c r="D49" s="20">
        <v>0.68674035903414998</v>
      </c>
      <c r="E49" s="20">
        <v>0</v>
      </c>
      <c r="F49" s="20">
        <v>0</v>
      </c>
      <c r="G49" s="20">
        <v>0</v>
      </c>
      <c r="H49" s="20">
        <v>0.68674035903414998</v>
      </c>
    </row>
    <row r="50" spans="1:8" ht="31.2" x14ac:dyDescent="0.3">
      <c r="A50" s="6">
        <v>8</v>
      </c>
      <c r="B50" s="6" t="s">
        <v>49</v>
      </c>
      <c r="C50" s="32" t="s">
        <v>51</v>
      </c>
      <c r="D50" s="20">
        <v>182.14139927056999</v>
      </c>
      <c r="E50" s="20">
        <v>14.269193111688001</v>
      </c>
      <c r="F50" s="20">
        <v>0</v>
      </c>
      <c r="G50" s="20">
        <v>0</v>
      </c>
      <c r="H50" s="20">
        <v>196.41059238226001</v>
      </c>
    </row>
    <row r="51" spans="1:8" ht="31.2" x14ac:dyDescent="0.3">
      <c r="A51" s="6">
        <v>9</v>
      </c>
      <c r="B51" s="6" t="s">
        <v>49</v>
      </c>
      <c r="C51" s="32" t="s">
        <v>52</v>
      </c>
      <c r="D51" s="20">
        <v>9.3600000000000003E-2</v>
      </c>
      <c r="E51" s="20">
        <v>0</v>
      </c>
      <c r="F51" s="20">
        <v>0</v>
      </c>
      <c r="G51" s="20">
        <v>0</v>
      </c>
      <c r="H51" s="20">
        <v>9.3600000000000003E-2</v>
      </c>
    </row>
    <row r="52" spans="1:8" ht="31.2" x14ac:dyDescent="0.3">
      <c r="A52" s="6">
        <v>10</v>
      </c>
      <c r="B52" s="6" t="s">
        <v>53</v>
      </c>
      <c r="C52" s="32" t="s">
        <v>54</v>
      </c>
      <c r="D52" s="20">
        <v>0.06</v>
      </c>
      <c r="E52" s="20">
        <v>3.41</v>
      </c>
      <c r="F52" s="20">
        <v>0</v>
      </c>
      <c r="G52" s="20">
        <v>0</v>
      </c>
      <c r="H52" s="20">
        <v>3.47</v>
      </c>
    </row>
    <row r="53" spans="1:8" ht="16.95" customHeight="1" x14ac:dyDescent="0.3">
      <c r="A53" s="6"/>
      <c r="B53" s="9"/>
      <c r="C53" s="9" t="s">
        <v>55</v>
      </c>
      <c r="D53" s="20">
        <v>182.98173962960001</v>
      </c>
      <c r="E53" s="20">
        <v>17.679193111688001</v>
      </c>
      <c r="F53" s="20">
        <v>0</v>
      </c>
      <c r="G53" s="20">
        <v>0</v>
      </c>
      <c r="H53" s="20">
        <v>200.66093274129</v>
      </c>
    </row>
    <row r="54" spans="1:8" ht="16.95" customHeight="1" x14ac:dyDescent="0.3">
      <c r="A54" s="6"/>
      <c r="B54" s="9"/>
      <c r="C54" s="9" t="s">
        <v>56</v>
      </c>
      <c r="D54" s="20">
        <v>7510.3194757129004</v>
      </c>
      <c r="E54" s="20">
        <v>759.02442379261004</v>
      </c>
      <c r="F54" s="20">
        <v>4270.7305333608001</v>
      </c>
      <c r="G54" s="20">
        <v>0</v>
      </c>
      <c r="H54" s="20">
        <v>12540.074432866</v>
      </c>
    </row>
    <row r="55" spans="1:8" ht="16.95" customHeight="1" x14ac:dyDescent="0.3">
      <c r="A55" s="6"/>
      <c r="B55" s="9"/>
      <c r="C55" s="9" t="s">
        <v>57</v>
      </c>
      <c r="D55" s="20"/>
      <c r="E55" s="20"/>
      <c r="F55" s="20"/>
      <c r="G55" s="20"/>
      <c r="H55" s="20"/>
    </row>
    <row r="56" spans="1:8" ht="31.2" x14ac:dyDescent="0.3">
      <c r="A56" s="6">
        <v>11</v>
      </c>
      <c r="B56" s="6" t="s">
        <v>58</v>
      </c>
      <c r="C56" s="7" t="s">
        <v>59</v>
      </c>
      <c r="D56" s="20">
        <v>195.66424489326999</v>
      </c>
      <c r="E56" s="20">
        <v>15.271154927015001</v>
      </c>
      <c r="F56" s="20">
        <v>0</v>
      </c>
      <c r="G56" s="20">
        <v>0</v>
      </c>
      <c r="H56" s="20">
        <v>210.93539982029</v>
      </c>
    </row>
    <row r="57" spans="1:8" x14ac:dyDescent="0.3">
      <c r="A57" s="6">
        <v>12</v>
      </c>
      <c r="B57" s="6" t="s">
        <v>60</v>
      </c>
      <c r="C57" s="7" t="s">
        <v>61</v>
      </c>
      <c r="D57" s="20">
        <v>0</v>
      </c>
      <c r="E57" s="20">
        <v>0</v>
      </c>
      <c r="F57" s="20">
        <v>0</v>
      </c>
      <c r="G57" s="20">
        <v>10.775355155947</v>
      </c>
      <c r="H57" s="20">
        <v>10.775355155947</v>
      </c>
    </row>
    <row r="58" spans="1:8" ht="31.2" x14ac:dyDescent="0.3">
      <c r="A58" s="6">
        <v>13</v>
      </c>
      <c r="B58" s="6" t="s">
        <v>62</v>
      </c>
      <c r="C58" s="7" t="s">
        <v>27</v>
      </c>
      <c r="D58" s="20">
        <v>0</v>
      </c>
      <c r="E58" s="20">
        <v>0</v>
      </c>
      <c r="F58" s="20">
        <v>0</v>
      </c>
      <c r="G58" s="20">
        <v>68.380115566743001</v>
      </c>
      <c r="H58" s="20">
        <v>68.380115566743001</v>
      </c>
    </row>
    <row r="59" spans="1:8" x14ac:dyDescent="0.3">
      <c r="A59" s="6">
        <v>14</v>
      </c>
      <c r="B59" s="6"/>
      <c r="C59" s="7" t="s">
        <v>63</v>
      </c>
      <c r="D59" s="20">
        <v>0</v>
      </c>
      <c r="E59" s="20">
        <v>0</v>
      </c>
      <c r="F59" s="20">
        <v>0</v>
      </c>
      <c r="G59" s="20">
        <v>48.907308477668998</v>
      </c>
      <c r="H59" s="20">
        <v>48.907308477668998</v>
      </c>
    </row>
    <row r="60" spans="1:8" x14ac:dyDescent="0.3">
      <c r="A60" s="6">
        <v>15</v>
      </c>
      <c r="B60" s="6"/>
      <c r="C60" s="7" t="s">
        <v>64</v>
      </c>
      <c r="D60" s="20">
        <v>0</v>
      </c>
      <c r="E60" s="20">
        <v>0</v>
      </c>
      <c r="F60" s="20">
        <v>0</v>
      </c>
      <c r="G60" s="20">
        <v>51.198540292030003</v>
      </c>
      <c r="H60" s="20">
        <v>51.198540292030003</v>
      </c>
    </row>
    <row r="61" spans="1:8" x14ac:dyDescent="0.3">
      <c r="A61" s="6">
        <v>16</v>
      </c>
      <c r="B61" s="6" t="s">
        <v>65</v>
      </c>
      <c r="C61" s="7" t="s">
        <v>66</v>
      </c>
      <c r="D61" s="20">
        <v>0</v>
      </c>
      <c r="E61" s="20">
        <v>0</v>
      </c>
      <c r="F61" s="20">
        <v>0</v>
      </c>
      <c r="G61" s="20">
        <v>42.839761525820997</v>
      </c>
      <c r="H61" s="20">
        <v>42.839761525820997</v>
      </c>
    </row>
    <row r="62" spans="1:8" x14ac:dyDescent="0.3">
      <c r="A62" s="6">
        <v>17</v>
      </c>
      <c r="B62" s="6" t="s">
        <v>67</v>
      </c>
      <c r="C62" s="7" t="s">
        <v>61</v>
      </c>
      <c r="D62" s="20">
        <v>0</v>
      </c>
      <c r="E62" s="20">
        <v>0</v>
      </c>
      <c r="F62" s="20">
        <v>0</v>
      </c>
      <c r="G62" s="20">
        <v>141.06735144114</v>
      </c>
      <c r="H62" s="20">
        <v>141.06735144114</v>
      </c>
    </row>
    <row r="63" spans="1:8" ht="31.2" x14ac:dyDescent="0.3">
      <c r="A63" s="6">
        <v>18</v>
      </c>
      <c r="B63" s="6" t="s">
        <v>58</v>
      </c>
      <c r="C63" s="7" t="s">
        <v>68</v>
      </c>
      <c r="D63" s="20">
        <v>0.12459096</v>
      </c>
      <c r="E63" s="20">
        <v>0</v>
      </c>
      <c r="F63" s="20">
        <v>0</v>
      </c>
      <c r="G63" s="20">
        <v>0</v>
      </c>
      <c r="H63" s="20">
        <v>0.12459096</v>
      </c>
    </row>
    <row r="64" spans="1:8" x14ac:dyDescent="0.3">
      <c r="A64" s="6">
        <v>19</v>
      </c>
      <c r="B64" s="6" t="s">
        <v>69</v>
      </c>
      <c r="C64" s="7" t="s">
        <v>70</v>
      </c>
      <c r="D64" s="20">
        <v>0</v>
      </c>
      <c r="E64" s="20">
        <v>0</v>
      </c>
      <c r="F64" s="20">
        <v>0</v>
      </c>
      <c r="G64" s="20">
        <v>21.754999999999999</v>
      </c>
      <c r="H64" s="20">
        <v>21.754999999999999</v>
      </c>
    </row>
    <row r="65" spans="1:8" ht="31.2" x14ac:dyDescent="0.3">
      <c r="A65" s="6">
        <v>20</v>
      </c>
      <c r="B65" s="6" t="s">
        <v>71</v>
      </c>
      <c r="C65" s="7" t="s">
        <v>59</v>
      </c>
      <c r="D65" s="20">
        <v>7.4999999999999997E-2</v>
      </c>
      <c r="E65" s="20">
        <v>4.54</v>
      </c>
      <c r="F65" s="20">
        <v>0</v>
      </c>
      <c r="G65" s="20">
        <v>0</v>
      </c>
      <c r="H65" s="20">
        <v>4.6150000000000002</v>
      </c>
    </row>
    <row r="66" spans="1:8" ht="31.2" x14ac:dyDescent="0.3">
      <c r="A66" s="6">
        <v>21</v>
      </c>
      <c r="B66" s="6" t="s">
        <v>72</v>
      </c>
      <c r="C66" s="7" t="s">
        <v>35</v>
      </c>
      <c r="D66" s="20">
        <v>0</v>
      </c>
      <c r="E66" s="20">
        <v>0</v>
      </c>
      <c r="F66" s="20">
        <v>0</v>
      </c>
      <c r="G66" s="20">
        <v>59.539216526022003</v>
      </c>
      <c r="H66" s="20">
        <v>59.539216526022003</v>
      </c>
    </row>
    <row r="67" spans="1:8" ht="16.95" customHeight="1" x14ac:dyDescent="0.3">
      <c r="A67" s="6"/>
      <c r="B67" s="9"/>
      <c r="C67" s="9" t="s">
        <v>73</v>
      </c>
      <c r="D67" s="20">
        <v>195.86383585326999</v>
      </c>
      <c r="E67" s="20">
        <v>19.811154927015</v>
      </c>
      <c r="F67" s="20">
        <v>0</v>
      </c>
      <c r="G67" s="20">
        <v>444.46264898537999</v>
      </c>
      <c r="H67" s="20">
        <v>660.13763976565997</v>
      </c>
    </row>
    <row r="68" spans="1:8" ht="16.95" customHeight="1" x14ac:dyDescent="0.3">
      <c r="A68" s="6"/>
      <c r="B68" s="9"/>
      <c r="C68" s="9" t="s">
        <v>74</v>
      </c>
      <c r="D68" s="20">
        <v>7706.1833115661002</v>
      </c>
      <c r="E68" s="20">
        <v>778.83557871962</v>
      </c>
      <c r="F68" s="20">
        <v>4270.7305333608001</v>
      </c>
      <c r="G68" s="20">
        <v>444.46264898537999</v>
      </c>
      <c r="H68" s="20">
        <v>13200.212072632001</v>
      </c>
    </row>
    <row r="69" spans="1:8" ht="16.95" customHeight="1" x14ac:dyDescent="0.3">
      <c r="A69" s="6"/>
      <c r="B69" s="9"/>
      <c r="C69" s="9" t="s">
        <v>75</v>
      </c>
      <c r="D69" s="20"/>
      <c r="E69" s="20"/>
      <c r="F69" s="20"/>
      <c r="G69" s="20"/>
      <c r="H69" s="20"/>
    </row>
    <row r="70" spans="1:8" x14ac:dyDescent="0.3">
      <c r="A70" s="6"/>
      <c r="B70" s="6"/>
      <c r="C70" s="7"/>
      <c r="D70" s="20"/>
      <c r="E70" s="20"/>
      <c r="F70" s="20"/>
      <c r="G70" s="20"/>
      <c r="H70" s="20">
        <f>SUM(D70:G70)</f>
        <v>0</v>
      </c>
    </row>
    <row r="71" spans="1:8" ht="16.95" customHeight="1" x14ac:dyDescent="0.3">
      <c r="A71" s="6"/>
      <c r="B71" s="9"/>
      <c r="C71" s="9" t="s">
        <v>76</v>
      </c>
      <c r="D71" s="20">
        <f>SUM(D70:D70)</f>
        <v>0</v>
      </c>
      <c r="E71" s="20">
        <f>SUM(E70:E70)</f>
        <v>0</v>
      </c>
      <c r="F71" s="20">
        <f>SUM(F70:F70)</f>
        <v>0</v>
      </c>
      <c r="G71" s="20">
        <f>SUM(G70:G70)</f>
        <v>0</v>
      </c>
      <c r="H71" s="20">
        <f>SUM(D71:G71)</f>
        <v>0</v>
      </c>
    </row>
    <row r="72" spans="1:8" ht="16.95" customHeight="1" x14ac:dyDescent="0.3">
      <c r="A72" s="6"/>
      <c r="B72" s="9"/>
      <c r="C72" s="9" t="s">
        <v>77</v>
      </c>
      <c r="D72" s="20">
        <v>7706.1833115661002</v>
      </c>
      <c r="E72" s="20">
        <v>778.83557871962</v>
      </c>
      <c r="F72" s="20">
        <v>4270.7305333608001</v>
      </c>
      <c r="G72" s="20">
        <v>444.46264898537999</v>
      </c>
      <c r="H72" s="20">
        <v>13200.212072632001</v>
      </c>
    </row>
    <row r="73" spans="1:8" ht="153" customHeight="1" x14ac:dyDescent="0.3">
      <c r="A73" s="6"/>
      <c r="B73" s="9"/>
      <c r="C73" s="9" t="s">
        <v>78</v>
      </c>
      <c r="D73" s="20"/>
      <c r="E73" s="20"/>
      <c r="F73" s="20"/>
      <c r="G73" s="20"/>
      <c r="H73" s="20"/>
    </row>
    <row r="74" spans="1:8" x14ac:dyDescent="0.3">
      <c r="A74" s="6">
        <v>22</v>
      </c>
      <c r="B74" s="6" t="s">
        <v>79</v>
      </c>
      <c r="C74" s="7" t="s">
        <v>80</v>
      </c>
      <c r="D74" s="20">
        <v>0</v>
      </c>
      <c r="E74" s="20">
        <v>0</v>
      </c>
      <c r="F74" s="20">
        <v>0</v>
      </c>
      <c r="G74" s="20">
        <v>17.519306253250001</v>
      </c>
      <c r="H74" s="20">
        <v>17.519306253250001</v>
      </c>
    </row>
    <row r="75" spans="1:8" x14ac:dyDescent="0.3">
      <c r="A75" s="6">
        <v>23</v>
      </c>
      <c r="B75" s="6" t="s">
        <v>93</v>
      </c>
      <c r="C75" s="7" t="s">
        <v>98</v>
      </c>
      <c r="D75" s="20">
        <v>0</v>
      </c>
      <c r="E75" s="20">
        <v>0</v>
      </c>
      <c r="F75" s="20">
        <v>0</v>
      </c>
      <c r="G75" s="20">
        <v>82.307074884005999</v>
      </c>
      <c r="H75" s="20">
        <v>82.307074884005999</v>
      </c>
    </row>
    <row r="76" spans="1:8" x14ac:dyDescent="0.3">
      <c r="A76" s="6">
        <v>24</v>
      </c>
      <c r="B76" s="6" t="s">
        <v>94</v>
      </c>
      <c r="C76" s="7" t="s">
        <v>99</v>
      </c>
      <c r="D76" s="20">
        <v>0</v>
      </c>
      <c r="E76" s="20">
        <v>0</v>
      </c>
      <c r="F76" s="20">
        <v>0</v>
      </c>
      <c r="G76" s="20">
        <v>851.67578947367997</v>
      </c>
      <c r="H76" s="20">
        <v>851.67578947367997</v>
      </c>
    </row>
    <row r="77" spans="1:8" x14ac:dyDescent="0.3">
      <c r="A77" s="6">
        <v>25</v>
      </c>
      <c r="B77" s="6" t="s">
        <v>95</v>
      </c>
      <c r="C77" s="7" t="s">
        <v>99</v>
      </c>
      <c r="D77" s="20">
        <v>0</v>
      </c>
      <c r="E77" s="20">
        <v>0</v>
      </c>
      <c r="F77" s="20">
        <v>0</v>
      </c>
      <c r="G77" s="20">
        <v>1.5544048350762001</v>
      </c>
      <c r="H77" s="20">
        <v>1.5544048350762001</v>
      </c>
    </row>
    <row r="78" spans="1:8" x14ac:dyDescent="0.3">
      <c r="A78" s="6">
        <v>26</v>
      </c>
      <c r="B78" s="6" t="s">
        <v>96</v>
      </c>
      <c r="C78" s="7" t="s">
        <v>80</v>
      </c>
      <c r="D78" s="20">
        <v>0</v>
      </c>
      <c r="E78" s="20">
        <v>0</v>
      </c>
      <c r="F78" s="20">
        <v>0</v>
      </c>
      <c r="G78" s="20">
        <v>95.344999999999999</v>
      </c>
      <c r="H78" s="20">
        <v>95.344999999999999</v>
      </c>
    </row>
    <row r="79" spans="1:8" x14ac:dyDescent="0.3">
      <c r="A79" s="6">
        <v>27</v>
      </c>
      <c r="B79" s="6" t="s">
        <v>97</v>
      </c>
      <c r="C79" s="7" t="s">
        <v>99</v>
      </c>
      <c r="D79" s="20">
        <v>0</v>
      </c>
      <c r="E79" s="20">
        <v>0</v>
      </c>
      <c r="F79" s="20">
        <v>0</v>
      </c>
      <c r="G79" s="20">
        <v>361.56212181772003</v>
      </c>
      <c r="H79" s="20">
        <v>361.56212181772003</v>
      </c>
    </row>
    <row r="80" spans="1:8" ht="16.95" customHeight="1" x14ac:dyDescent="0.3">
      <c r="A80" s="6"/>
      <c r="B80" s="9"/>
      <c r="C80" s="9" t="s">
        <v>92</v>
      </c>
      <c r="D80" s="20">
        <v>0</v>
      </c>
      <c r="E80" s="20">
        <v>0</v>
      </c>
      <c r="F80" s="20">
        <v>0</v>
      </c>
      <c r="G80" s="20">
        <v>1409.9636972636999</v>
      </c>
      <c r="H80" s="20">
        <v>1409.9636972636999</v>
      </c>
    </row>
    <row r="81" spans="1:8" ht="16.95" customHeight="1" x14ac:dyDescent="0.3">
      <c r="A81" s="6"/>
      <c r="B81" s="9"/>
      <c r="C81" s="9" t="s">
        <v>91</v>
      </c>
      <c r="D81" s="20">
        <v>7706.1833115661002</v>
      </c>
      <c r="E81" s="20">
        <v>778.83557871962</v>
      </c>
      <c r="F81" s="20">
        <v>4270.7305333608001</v>
      </c>
      <c r="G81" s="20">
        <v>1854.4263462491001</v>
      </c>
      <c r="H81" s="20">
        <v>14610.175769895999</v>
      </c>
    </row>
    <row r="82" spans="1:8" ht="16.95" customHeight="1" x14ac:dyDescent="0.3">
      <c r="A82" s="6"/>
      <c r="B82" s="9"/>
      <c r="C82" s="9" t="s">
        <v>90</v>
      </c>
      <c r="D82" s="20"/>
      <c r="E82" s="20"/>
      <c r="F82" s="20"/>
      <c r="G82" s="20"/>
      <c r="H82" s="20"/>
    </row>
    <row r="83" spans="1:8" ht="34.200000000000003" customHeight="1" x14ac:dyDescent="0.3">
      <c r="A83" s="6">
        <v>28</v>
      </c>
      <c r="B83" s="6" t="s">
        <v>89</v>
      </c>
      <c r="C83" s="7" t="s">
        <v>88</v>
      </c>
      <c r="D83" s="20">
        <f>D81 * 3%</f>
        <v>231.18549934698299</v>
      </c>
      <c r="E83" s="20">
        <f>E81 * 3%</f>
        <v>23.365067361588601</v>
      </c>
      <c r="F83" s="20">
        <f>F81 * 3%</f>
        <v>128.121916000824</v>
      </c>
      <c r="G83" s="20">
        <f>G81 * 3%</f>
        <v>55.632790387473001</v>
      </c>
      <c r="H83" s="20">
        <f>SUM(D83:G83)</f>
        <v>438.30527309686858</v>
      </c>
    </row>
    <row r="84" spans="1:8" ht="16.95" customHeight="1" x14ac:dyDescent="0.3">
      <c r="A84" s="6"/>
      <c r="B84" s="9"/>
      <c r="C84" s="9" t="s">
        <v>87</v>
      </c>
      <c r="D84" s="20">
        <f>D83</f>
        <v>231.18549934698299</v>
      </c>
      <c r="E84" s="20">
        <f>E83</f>
        <v>23.365067361588601</v>
      </c>
      <c r="F84" s="20">
        <f>F83</f>
        <v>128.121916000824</v>
      </c>
      <c r="G84" s="20">
        <f>G83</f>
        <v>55.632790387473001</v>
      </c>
      <c r="H84" s="20">
        <f>SUM(D84:G84)</f>
        <v>438.30527309686858</v>
      </c>
    </row>
    <row r="85" spans="1:8" ht="16.95" customHeight="1" x14ac:dyDescent="0.3">
      <c r="A85" s="6"/>
      <c r="B85" s="9"/>
      <c r="C85" s="9" t="s">
        <v>86</v>
      </c>
      <c r="D85" s="20">
        <f>D84 + D81</f>
        <v>7937.3688109130835</v>
      </c>
      <c r="E85" s="20">
        <f>E84 + E81</f>
        <v>802.20064608120856</v>
      </c>
      <c r="F85" s="20">
        <f>F84 + F81</f>
        <v>4398.8524493616242</v>
      </c>
      <c r="G85" s="20">
        <f>G84 + G81</f>
        <v>1910.0591366365732</v>
      </c>
      <c r="H85" s="20">
        <f>SUM(D85:G85)</f>
        <v>15048.481042992489</v>
      </c>
    </row>
    <row r="86" spans="1:8" ht="16.95" customHeight="1" x14ac:dyDescent="0.3">
      <c r="A86" s="6"/>
      <c r="B86" s="9"/>
      <c r="C86" s="9" t="s">
        <v>85</v>
      </c>
      <c r="D86" s="20"/>
      <c r="E86" s="20"/>
      <c r="F86" s="20"/>
      <c r="G86" s="20"/>
      <c r="H86" s="20"/>
    </row>
    <row r="87" spans="1:8" ht="16.95" customHeight="1" x14ac:dyDescent="0.3">
      <c r="A87" s="6">
        <v>29</v>
      </c>
      <c r="B87" s="6" t="s">
        <v>84</v>
      </c>
      <c r="C87" s="7" t="s">
        <v>83</v>
      </c>
      <c r="D87" s="20">
        <f>D85 * 20%</f>
        <v>1587.4737621826168</v>
      </c>
      <c r="E87" s="20">
        <f>E85 * 20%</f>
        <v>160.44012921624173</v>
      </c>
      <c r="F87" s="20">
        <f>F85 * 20%</f>
        <v>879.7704898723249</v>
      </c>
      <c r="G87" s="20">
        <f>G85 * 20%</f>
        <v>382.01182732731468</v>
      </c>
      <c r="H87" s="20">
        <f>SUM(D87:G87)</f>
        <v>3009.6962085984983</v>
      </c>
    </row>
    <row r="88" spans="1:8" ht="16.95" customHeight="1" x14ac:dyDescent="0.3">
      <c r="A88" s="6"/>
      <c r="B88" s="9"/>
      <c r="C88" s="9" t="s">
        <v>82</v>
      </c>
      <c r="D88" s="20">
        <f>D87</f>
        <v>1587.4737621826168</v>
      </c>
      <c r="E88" s="20">
        <f>E87</f>
        <v>160.44012921624173</v>
      </c>
      <c r="F88" s="20">
        <f>F87</f>
        <v>879.7704898723249</v>
      </c>
      <c r="G88" s="20">
        <f>G87</f>
        <v>382.01182732731468</v>
      </c>
      <c r="H88" s="20">
        <f>SUM(D88:G88)</f>
        <v>3009.6962085984983</v>
      </c>
    </row>
    <row r="89" spans="1:8" ht="16.95" customHeight="1" x14ac:dyDescent="0.3">
      <c r="A89" s="6"/>
      <c r="B89" s="9"/>
      <c r="C89" s="9" t="s">
        <v>81</v>
      </c>
      <c r="D89" s="20">
        <f>D88 + D85</f>
        <v>9524.8425730957006</v>
      </c>
      <c r="E89" s="20">
        <f>E88 + E85</f>
        <v>962.64077529745032</v>
      </c>
      <c r="F89" s="20">
        <f>F88 + F85</f>
        <v>5278.6229392339492</v>
      </c>
      <c r="G89" s="20">
        <f>G88 + G85</f>
        <v>2292.0709639638881</v>
      </c>
      <c r="H89" s="20">
        <f>SUM(D89:G89)</f>
        <v>18058.177251590987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N26"/>
  <sheetViews>
    <sheetView zoomScale="90" zoomScaleNormal="90" workbookViewId="0">
      <selection activeCell="F6" sqref="F6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100</v>
      </c>
    </row>
    <row r="2" spans="1:14" ht="45.75" customHeight="1" x14ac:dyDescent="0.3">
      <c r="A2" s="1"/>
      <c r="B2" s="1" t="s">
        <v>101</v>
      </c>
      <c r="C2" s="86" t="s">
        <v>222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141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103</v>
      </c>
      <c r="C7" s="29" t="s">
        <v>142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118</v>
      </c>
      <c r="C13" s="25" t="s">
        <v>99</v>
      </c>
      <c r="D13" s="19">
        <v>0</v>
      </c>
      <c r="E13" s="19">
        <v>0</v>
      </c>
      <c r="F13" s="19">
        <v>0</v>
      </c>
      <c r="G13" s="19">
        <v>361.56212181772003</v>
      </c>
      <c r="H13" s="19">
        <v>361.56212181772003</v>
      </c>
      <c r="J13" s="5"/>
    </row>
    <row r="14" spans="1:14" ht="16.95" customHeight="1" x14ac:dyDescent="0.3">
      <c r="A14" s="6"/>
      <c r="B14" s="9"/>
      <c r="C14" s="9" t="s">
        <v>107</v>
      </c>
      <c r="D14" s="19">
        <v>0</v>
      </c>
      <c r="E14" s="19">
        <v>0</v>
      </c>
      <c r="F14" s="19">
        <v>0</v>
      </c>
      <c r="G14" s="19">
        <v>361.56212181772003</v>
      </c>
      <c r="H14" s="19">
        <v>361.56212181772003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H175"/>
  <sheetViews>
    <sheetView zoomScale="75" zoomScaleNormal="87" workbookViewId="0">
      <selection activeCell="H3" sqref="H3:H17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143</v>
      </c>
      <c r="B1" s="37" t="s">
        <v>144</v>
      </c>
      <c r="C1" s="37" t="s">
        <v>145</v>
      </c>
      <c r="D1" s="37" t="s">
        <v>146</v>
      </c>
      <c r="E1" s="37" t="s">
        <v>147</v>
      </c>
      <c r="F1" s="37" t="s">
        <v>148</v>
      </c>
      <c r="G1" s="37" t="s">
        <v>149</v>
      </c>
      <c r="H1" s="37" t="s">
        <v>150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104</v>
      </c>
      <c r="B3" s="95"/>
      <c r="C3" s="45"/>
      <c r="D3" s="43">
        <v>31.469082125604</v>
      </c>
      <c r="E3" s="41"/>
      <c r="F3" s="41"/>
      <c r="G3" s="41"/>
      <c r="H3" s="48"/>
    </row>
    <row r="4" spans="1:8" x14ac:dyDescent="0.3">
      <c r="A4" s="96" t="s">
        <v>151</v>
      </c>
      <c r="B4" s="42" t="s">
        <v>152</v>
      </c>
      <c r="C4" s="45"/>
      <c r="D4" s="43">
        <v>31.469082125604</v>
      </c>
      <c r="E4" s="41"/>
      <c r="F4" s="41"/>
      <c r="G4" s="41"/>
      <c r="H4" s="48"/>
    </row>
    <row r="5" spans="1:8" x14ac:dyDescent="0.3">
      <c r="A5" s="96"/>
      <c r="B5" s="42" t="s">
        <v>153</v>
      </c>
      <c r="C5" s="37"/>
      <c r="D5" s="43">
        <v>0</v>
      </c>
      <c r="E5" s="41"/>
      <c r="F5" s="41"/>
      <c r="G5" s="41"/>
      <c r="H5" s="47"/>
    </row>
    <row r="6" spans="1:8" x14ac:dyDescent="0.3">
      <c r="A6" s="99"/>
      <c r="B6" s="42" t="s">
        <v>154</v>
      </c>
      <c r="C6" s="37"/>
      <c r="D6" s="43">
        <v>0</v>
      </c>
      <c r="E6" s="41"/>
      <c r="F6" s="41"/>
      <c r="G6" s="41"/>
      <c r="H6" s="47"/>
    </row>
    <row r="7" spans="1:8" x14ac:dyDescent="0.3">
      <c r="A7" s="99"/>
      <c r="B7" s="42" t="s">
        <v>155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25</v>
      </c>
      <c r="B8" s="98"/>
      <c r="C8" s="96" t="s">
        <v>158</v>
      </c>
      <c r="D8" s="44">
        <v>31.469082125604</v>
      </c>
      <c r="E8" s="41">
        <v>2.0000000000000002E-5</v>
      </c>
      <c r="F8" s="41" t="s">
        <v>156</v>
      </c>
      <c r="G8" s="44">
        <v>1573454.1062802</v>
      </c>
      <c r="H8" s="47"/>
    </row>
    <row r="9" spans="1:8" x14ac:dyDescent="0.3">
      <c r="A9" s="100">
        <v>1</v>
      </c>
      <c r="B9" s="42" t="s">
        <v>152</v>
      </c>
      <c r="C9" s="96"/>
      <c r="D9" s="44">
        <v>31.469082125604</v>
      </c>
      <c r="E9" s="41"/>
      <c r="F9" s="41"/>
      <c r="G9" s="41"/>
      <c r="H9" s="99" t="s">
        <v>157</v>
      </c>
    </row>
    <row r="10" spans="1:8" x14ac:dyDescent="0.3">
      <c r="A10" s="96"/>
      <c r="B10" s="42" t="s">
        <v>153</v>
      </c>
      <c r="C10" s="96"/>
      <c r="D10" s="44">
        <v>0</v>
      </c>
      <c r="E10" s="41"/>
      <c r="F10" s="41"/>
      <c r="G10" s="41"/>
      <c r="H10" s="99"/>
    </row>
    <row r="11" spans="1:8" x14ac:dyDescent="0.3">
      <c r="A11" s="96"/>
      <c r="B11" s="42" t="s">
        <v>154</v>
      </c>
      <c r="C11" s="96"/>
      <c r="D11" s="44">
        <v>0</v>
      </c>
      <c r="E11" s="41"/>
      <c r="F11" s="41"/>
      <c r="G11" s="41"/>
      <c r="H11" s="99"/>
    </row>
    <row r="12" spans="1:8" x14ac:dyDescent="0.3">
      <c r="A12" s="96"/>
      <c r="B12" s="42" t="s">
        <v>155</v>
      </c>
      <c r="C12" s="96"/>
      <c r="D12" s="44">
        <v>0</v>
      </c>
      <c r="E12" s="41"/>
      <c r="F12" s="41"/>
      <c r="G12" s="41"/>
      <c r="H12" s="99"/>
    </row>
    <row r="13" spans="1:8" ht="24.6" x14ac:dyDescent="0.3">
      <c r="A13" s="94" t="s">
        <v>109</v>
      </c>
      <c r="B13" s="95"/>
      <c r="C13" s="37"/>
      <c r="D13" s="43">
        <v>144588.20968358</v>
      </c>
      <c r="E13" s="41"/>
      <c r="F13" s="41"/>
      <c r="G13" s="41"/>
      <c r="H13" s="47"/>
    </row>
    <row r="14" spans="1:8" x14ac:dyDescent="0.3">
      <c r="A14" s="96" t="s">
        <v>159</v>
      </c>
      <c r="B14" s="42" t="s">
        <v>152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153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154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155</v>
      </c>
      <c r="C17" s="37"/>
      <c r="D17" s="43">
        <v>144504.34782609</v>
      </c>
      <c r="E17" s="41"/>
      <c r="F17" s="41"/>
      <c r="G17" s="41"/>
      <c r="H17" s="47"/>
    </row>
    <row r="18" spans="1:8" x14ac:dyDescent="0.3">
      <c r="A18" s="97" t="s">
        <v>109</v>
      </c>
      <c r="B18" s="98"/>
      <c r="C18" s="96" t="s">
        <v>158</v>
      </c>
      <c r="D18" s="44">
        <v>144504.34782609</v>
      </c>
      <c r="E18" s="41">
        <v>2.0000000000000002E-5</v>
      </c>
      <c r="F18" s="41" t="s">
        <v>156</v>
      </c>
      <c r="G18" s="44">
        <v>7225217391.3043003</v>
      </c>
      <c r="H18" s="47"/>
    </row>
    <row r="19" spans="1:8" x14ac:dyDescent="0.3">
      <c r="A19" s="100">
        <v>1</v>
      </c>
      <c r="B19" s="42" t="s">
        <v>152</v>
      </c>
      <c r="C19" s="96"/>
      <c r="D19" s="44">
        <v>0</v>
      </c>
      <c r="E19" s="41"/>
      <c r="F19" s="41"/>
      <c r="G19" s="41"/>
      <c r="H19" s="99" t="s">
        <v>157</v>
      </c>
    </row>
    <row r="20" spans="1:8" x14ac:dyDescent="0.3">
      <c r="A20" s="96"/>
      <c r="B20" s="42" t="s">
        <v>153</v>
      </c>
      <c r="C20" s="96"/>
      <c r="D20" s="44">
        <v>0</v>
      </c>
      <c r="E20" s="41"/>
      <c r="F20" s="41"/>
      <c r="G20" s="41"/>
      <c r="H20" s="99"/>
    </row>
    <row r="21" spans="1:8" x14ac:dyDescent="0.3">
      <c r="A21" s="96"/>
      <c r="B21" s="42" t="s">
        <v>154</v>
      </c>
      <c r="C21" s="96"/>
      <c r="D21" s="44">
        <v>0</v>
      </c>
      <c r="E21" s="41"/>
      <c r="F21" s="41"/>
      <c r="G21" s="41"/>
      <c r="H21" s="99"/>
    </row>
    <row r="22" spans="1:8" x14ac:dyDescent="0.3">
      <c r="A22" s="96"/>
      <c r="B22" s="42" t="s">
        <v>155</v>
      </c>
      <c r="C22" s="96"/>
      <c r="D22" s="44">
        <v>144504.34782609</v>
      </c>
      <c r="E22" s="41"/>
      <c r="F22" s="41"/>
      <c r="G22" s="41"/>
      <c r="H22" s="99"/>
    </row>
    <row r="23" spans="1:8" x14ac:dyDescent="0.3">
      <c r="A23" s="96" t="s">
        <v>93</v>
      </c>
      <c r="B23" s="42" t="s">
        <v>152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6"/>
      <c r="B24" s="42" t="s">
        <v>153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6"/>
      <c r="B25" s="42" t="s">
        <v>154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6"/>
      <c r="B26" s="42" t="s">
        <v>155</v>
      </c>
      <c r="C26" s="37"/>
      <c r="D26" s="43">
        <v>144586.65490097</v>
      </c>
      <c r="E26" s="41"/>
      <c r="F26" s="41"/>
      <c r="G26" s="41"/>
      <c r="H26" s="47"/>
    </row>
    <row r="27" spans="1:8" x14ac:dyDescent="0.3">
      <c r="A27" s="97" t="s">
        <v>109</v>
      </c>
      <c r="B27" s="98"/>
      <c r="C27" s="96" t="s">
        <v>162</v>
      </c>
      <c r="D27" s="44">
        <v>82.307074884005999</v>
      </c>
      <c r="E27" s="41">
        <v>1</v>
      </c>
      <c r="F27" s="41" t="s">
        <v>160</v>
      </c>
      <c r="G27" s="44">
        <v>82.307074884005999</v>
      </c>
      <c r="H27" s="47"/>
    </row>
    <row r="28" spans="1:8" x14ac:dyDescent="0.3">
      <c r="A28" s="100">
        <v>1</v>
      </c>
      <c r="B28" s="42" t="s">
        <v>152</v>
      </c>
      <c r="C28" s="96"/>
      <c r="D28" s="44">
        <v>0</v>
      </c>
      <c r="E28" s="41"/>
      <c r="F28" s="41"/>
      <c r="G28" s="41"/>
      <c r="H28" s="99" t="s">
        <v>161</v>
      </c>
    </row>
    <row r="29" spans="1:8" x14ac:dyDescent="0.3">
      <c r="A29" s="96"/>
      <c r="B29" s="42" t="s">
        <v>153</v>
      </c>
      <c r="C29" s="96"/>
      <c r="D29" s="44">
        <v>0</v>
      </c>
      <c r="E29" s="41"/>
      <c r="F29" s="41"/>
      <c r="G29" s="41"/>
      <c r="H29" s="99"/>
    </row>
    <row r="30" spans="1:8" x14ac:dyDescent="0.3">
      <c r="A30" s="96"/>
      <c r="B30" s="42" t="s">
        <v>154</v>
      </c>
      <c r="C30" s="96"/>
      <c r="D30" s="44">
        <v>0</v>
      </c>
      <c r="E30" s="41"/>
      <c r="F30" s="41"/>
      <c r="G30" s="41"/>
      <c r="H30" s="99"/>
    </row>
    <row r="31" spans="1:8" x14ac:dyDescent="0.3">
      <c r="A31" s="96"/>
      <c r="B31" s="42" t="s">
        <v>155</v>
      </c>
      <c r="C31" s="96"/>
      <c r="D31" s="44">
        <v>82.307074884005999</v>
      </c>
      <c r="E31" s="41"/>
      <c r="F31" s="41"/>
      <c r="G31" s="41"/>
      <c r="H31" s="99"/>
    </row>
    <row r="32" spans="1:8" x14ac:dyDescent="0.3">
      <c r="A32" s="96" t="s">
        <v>163</v>
      </c>
      <c r="B32" s="42" t="s">
        <v>152</v>
      </c>
      <c r="C32" s="37"/>
      <c r="D32" s="43">
        <v>0</v>
      </c>
      <c r="E32" s="41"/>
      <c r="F32" s="41"/>
      <c r="G32" s="41"/>
      <c r="H32" s="47"/>
    </row>
    <row r="33" spans="1:8" x14ac:dyDescent="0.3">
      <c r="A33" s="96"/>
      <c r="B33" s="42" t="s">
        <v>153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6"/>
      <c r="B34" s="42" t="s">
        <v>154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6"/>
      <c r="B35" s="42" t="s">
        <v>155</v>
      </c>
      <c r="C35" s="37"/>
      <c r="D35" s="43">
        <v>144588.20968358</v>
      </c>
      <c r="E35" s="41"/>
      <c r="F35" s="41"/>
      <c r="G35" s="41"/>
      <c r="H35" s="47"/>
    </row>
    <row r="36" spans="1:8" x14ac:dyDescent="0.3">
      <c r="A36" s="97" t="s">
        <v>109</v>
      </c>
      <c r="B36" s="98"/>
      <c r="C36" s="96" t="s">
        <v>165</v>
      </c>
      <c r="D36" s="44">
        <v>1.5547826086957</v>
      </c>
      <c r="E36" s="41">
        <v>1.2E-4</v>
      </c>
      <c r="F36" s="41" t="s">
        <v>156</v>
      </c>
      <c r="G36" s="44">
        <v>12956.521739129999</v>
      </c>
      <c r="H36" s="47"/>
    </row>
    <row r="37" spans="1:8" x14ac:dyDescent="0.3">
      <c r="A37" s="100">
        <v>1</v>
      </c>
      <c r="B37" s="42" t="s">
        <v>152</v>
      </c>
      <c r="C37" s="96"/>
      <c r="D37" s="44">
        <v>0</v>
      </c>
      <c r="E37" s="41"/>
      <c r="F37" s="41"/>
      <c r="G37" s="41"/>
      <c r="H37" s="99" t="s">
        <v>164</v>
      </c>
    </row>
    <row r="38" spans="1:8" x14ac:dyDescent="0.3">
      <c r="A38" s="96"/>
      <c r="B38" s="42" t="s">
        <v>153</v>
      </c>
      <c r="C38" s="96"/>
      <c r="D38" s="44">
        <v>0</v>
      </c>
      <c r="E38" s="41"/>
      <c r="F38" s="41"/>
      <c r="G38" s="41"/>
      <c r="H38" s="99"/>
    </row>
    <row r="39" spans="1:8" x14ac:dyDescent="0.3">
      <c r="A39" s="96"/>
      <c r="B39" s="42" t="s">
        <v>154</v>
      </c>
      <c r="C39" s="96"/>
      <c r="D39" s="44">
        <v>0</v>
      </c>
      <c r="E39" s="41"/>
      <c r="F39" s="41"/>
      <c r="G39" s="41"/>
      <c r="H39" s="99"/>
    </row>
    <row r="40" spans="1:8" x14ac:dyDescent="0.3">
      <c r="A40" s="96"/>
      <c r="B40" s="42" t="s">
        <v>155</v>
      </c>
      <c r="C40" s="96"/>
      <c r="D40" s="44">
        <v>1.5547826086957</v>
      </c>
      <c r="E40" s="41"/>
      <c r="F40" s="41"/>
      <c r="G40" s="41"/>
      <c r="H40" s="99"/>
    </row>
    <row r="41" spans="1:8" ht="24.6" x14ac:dyDescent="0.3">
      <c r="A41" s="94" t="s">
        <v>112</v>
      </c>
      <c r="B41" s="95"/>
      <c r="C41" s="37"/>
      <c r="D41" s="43">
        <v>1682.5167915725999</v>
      </c>
      <c r="E41" s="41"/>
      <c r="F41" s="41"/>
      <c r="G41" s="41"/>
      <c r="H41" s="47"/>
    </row>
    <row r="42" spans="1:8" x14ac:dyDescent="0.3">
      <c r="A42" s="96" t="s">
        <v>26</v>
      </c>
      <c r="B42" s="42" t="s">
        <v>152</v>
      </c>
      <c r="C42" s="37"/>
      <c r="D42" s="43">
        <v>68.014166936034002</v>
      </c>
      <c r="E42" s="41"/>
      <c r="F42" s="41"/>
      <c r="G42" s="41"/>
      <c r="H42" s="47"/>
    </row>
    <row r="43" spans="1:8" x14ac:dyDescent="0.3">
      <c r="A43" s="96"/>
      <c r="B43" s="42" t="s">
        <v>153</v>
      </c>
      <c r="C43" s="37"/>
      <c r="D43" s="43">
        <v>29.443181259319001</v>
      </c>
      <c r="E43" s="41"/>
      <c r="F43" s="41"/>
      <c r="G43" s="41"/>
      <c r="H43" s="47"/>
    </row>
    <row r="44" spans="1:8" x14ac:dyDescent="0.3">
      <c r="A44" s="96"/>
      <c r="B44" s="42" t="s">
        <v>154</v>
      </c>
      <c r="C44" s="37"/>
      <c r="D44" s="43">
        <v>1516.6793278104999</v>
      </c>
      <c r="E44" s="41"/>
      <c r="F44" s="41"/>
      <c r="G44" s="41"/>
      <c r="H44" s="47"/>
    </row>
    <row r="45" spans="1:8" x14ac:dyDescent="0.3">
      <c r="A45" s="96"/>
      <c r="B45" s="42" t="s">
        <v>155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7" t="s">
        <v>114</v>
      </c>
      <c r="B46" s="98"/>
      <c r="C46" s="96" t="s">
        <v>162</v>
      </c>
      <c r="D46" s="44">
        <v>1614.1366760059</v>
      </c>
      <c r="E46" s="41">
        <v>1</v>
      </c>
      <c r="F46" s="41" t="s">
        <v>160</v>
      </c>
      <c r="G46" s="44">
        <v>1614.1366760059</v>
      </c>
      <c r="H46" s="47"/>
    </row>
    <row r="47" spans="1:8" x14ac:dyDescent="0.3">
      <c r="A47" s="100">
        <v>1</v>
      </c>
      <c r="B47" s="42" t="s">
        <v>152</v>
      </c>
      <c r="C47" s="96"/>
      <c r="D47" s="44">
        <v>68.014166936034002</v>
      </c>
      <c r="E47" s="41"/>
      <c r="F47" s="41"/>
      <c r="G47" s="41"/>
      <c r="H47" s="99" t="s">
        <v>161</v>
      </c>
    </row>
    <row r="48" spans="1:8" x14ac:dyDescent="0.3">
      <c r="A48" s="96"/>
      <c r="B48" s="42" t="s">
        <v>153</v>
      </c>
      <c r="C48" s="96"/>
      <c r="D48" s="44">
        <v>29.443181259319001</v>
      </c>
      <c r="E48" s="41"/>
      <c r="F48" s="41"/>
      <c r="G48" s="41"/>
      <c r="H48" s="99"/>
    </row>
    <row r="49" spans="1:8" x14ac:dyDescent="0.3">
      <c r="A49" s="96"/>
      <c r="B49" s="42" t="s">
        <v>154</v>
      </c>
      <c r="C49" s="96"/>
      <c r="D49" s="44">
        <v>1516.6793278104999</v>
      </c>
      <c r="E49" s="41"/>
      <c r="F49" s="41"/>
      <c r="G49" s="41"/>
      <c r="H49" s="99"/>
    </row>
    <row r="50" spans="1:8" x14ac:dyDescent="0.3">
      <c r="A50" s="96"/>
      <c r="B50" s="42" t="s">
        <v>155</v>
      </c>
      <c r="C50" s="96"/>
      <c r="D50" s="44">
        <v>0</v>
      </c>
      <c r="E50" s="41"/>
      <c r="F50" s="41"/>
      <c r="G50" s="41"/>
      <c r="H50" s="99"/>
    </row>
    <row r="51" spans="1:8" x14ac:dyDescent="0.3">
      <c r="A51" s="96" t="s">
        <v>62</v>
      </c>
      <c r="B51" s="42" t="s">
        <v>152</v>
      </c>
      <c r="C51" s="37"/>
      <c r="D51" s="43">
        <v>68.014166936034002</v>
      </c>
      <c r="E51" s="41"/>
      <c r="F51" s="41"/>
      <c r="G51" s="41"/>
      <c r="H51" s="47"/>
    </row>
    <row r="52" spans="1:8" x14ac:dyDescent="0.3">
      <c r="A52" s="96"/>
      <c r="B52" s="42" t="s">
        <v>153</v>
      </c>
      <c r="C52" s="37"/>
      <c r="D52" s="43">
        <v>29.443181259319001</v>
      </c>
      <c r="E52" s="41"/>
      <c r="F52" s="41"/>
      <c r="G52" s="41"/>
      <c r="H52" s="47"/>
    </row>
    <row r="53" spans="1:8" x14ac:dyDescent="0.3">
      <c r="A53" s="96"/>
      <c r="B53" s="42" t="s">
        <v>154</v>
      </c>
      <c r="C53" s="37"/>
      <c r="D53" s="43">
        <v>1516.6793278104999</v>
      </c>
      <c r="E53" s="41"/>
      <c r="F53" s="41"/>
      <c r="G53" s="41"/>
      <c r="H53" s="47"/>
    </row>
    <row r="54" spans="1:8" x14ac:dyDescent="0.3">
      <c r="A54" s="96"/>
      <c r="B54" s="42" t="s">
        <v>155</v>
      </c>
      <c r="C54" s="37"/>
      <c r="D54" s="43">
        <v>68.380115566743001</v>
      </c>
      <c r="E54" s="41"/>
      <c r="F54" s="41"/>
      <c r="G54" s="41"/>
      <c r="H54" s="47"/>
    </row>
    <row r="55" spans="1:8" x14ac:dyDescent="0.3">
      <c r="A55" s="97" t="s">
        <v>70</v>
      </c>
      <c r="B55" s="98"/>
      <c r="C55" s="96" t="s">
        <v>162</v>
      </c>
      <c r="D55" s="44">
        <v>68.380115566743001</v>
      </c>
      <c r="E55" s="41">
        <v>1</v>
      </c>
      <c r="F55" s="41" t="s">
        <v>160</v>
      </c>
      <c r="G55" s="44">
        <v>68.380115566743001</v>
      </c>
      <c r="H55" s="47"/>
    </row>
    <row r="56" spans="1:8" x14ac:dyDescent="0.3">
      <c r="A56" s="100">
        <v>1</v>
      </c>
      <c r="B56" s="42" t="s">
        <v>152</v>
      </c>
      <c r="C56" s="96"/>
      <c r="D56" s="44">
        <v>0</v>
      </c>
      <c r="E56" s="41"/>
      <c r="F56" s="41"/>
      <c r="G56" s="41"/>
      <c r="H56" s="99" t="s">
        <v>161</v>
      </c>
    </row>
    <row r="57" spans="1:8" x14ac:dyDescent="0.3">
      <c r="A57" s="96"/>
      <c r="B57" s="42" t="s">
        <v>153</v>
      </c>
      <c r="C57" s="96"/>
      <c r="D57" s="44">
        <v>0</v>
      </c>
      <c r="E57" s="41"/>
      <c r="F57" s="41"/>
      <c r="G57" s="41"/>
      <c r="H57" s="99"/>
    </row>
    <row r="58" spans="1:8" x14ac:dyDescent="0.3">
      <c r="A58" s="96"/>
      <c r="B58" s="42" t="s">
        <v>154</v>
      </c>
      <c r="C58" s="96"/>
      <c r="D58" s="44">
        <v>0</v>
      </c>
      <c r="E58" s="41"/>
      <c r="F58" s="41"/>
      <c r="G58" s="41"/>
      <c r="H58" s="99"/>
    </row>
    <row r="59" spans="1:8" x14ac:dyDescent="0.3">
      <c r="A59" s="96"/>
      <c r="B59" s="42" t="s">
        <v>155</v>
      </c>
      <c r="C59" s="96"/>
      <c r="D59" s="44">
        <v>68.380115566743001</v>
      </c>
      <c r="E59" s="41"/>
      <c r="F59" s="41"/>
      <c r="G59" s="41"/>
      <c r="H59" s="99"/>
    </row>
    <row r="60" spans="1:8" ht="24.6" x14ac:dyDescent="0.3">
      <c r="A60" s="94" t="s">
        <v>29</v>
      </c>
      <c r="B60" s="95"/>
      <c r="C60" s="37"/>
      <c r="D60" s="43">
        <v>3698.9717354506001</v>
      </c>
      <c r="E60" s="41"/>
      <c r="F60" s="41"/>
      <c r="G60" s="41"/>
      <c r="H60" s="47"/>
    </row>
    <row r="61" spans="1:8" x14ac:dyDescent="0.3">
      <c r="A61" s="96" t="s">
        <v>166</v>
      </c>
      <c r="B61" s="42" t="s">
        <v>152</v>
      </c>
      <c r="C61" s="37"/>
      <c r="D61" s="43">
        <v>3638.5142991185999</v>
      </c>
      <c r="E61" s="41"/>
      <c r="F61" s="41"/>
      <c r="G61" s="41"/>
      <c r="H61" s="47"/>
    </row>
    <row r="62" spans="1:8" x14ac:dyDescent="0.3">
      <c r="A62" s="96"/>
      <c r="B62" s="42" t="s">
        <v>153</v>
      </c>
      <c r="C62" s="37"/>
      <c r="D62" s="43">
        <v>60.457436331917997</v>
      </c>
      <c r="E62" s="41"/>
      <c r="F62" s="41"/>
      <c r="G62" s="41"/>
      <c r="H62" s="47"/>
    </row>
    <row r="63" spans="1:8" x14ac:dyDescent="0.3">
      <c r="A63" s="96"/>
      <c r="B63" s="42" t="s">
        <v>154</v>
      </c>
      <c r="C63" s="37"/>
      <c r="D63" s="43">
        <v>0</v>
      </c>
      <c r="E63" s="41"/>
      <c r="F63" s="41"/>
      <c r="G63" s="41"/>
      <c r="H63" s="47"/>
    </row>
    <row r="64" spans="1:8" x14ac:dyDescent="0.3">
      <c r="A64" s="96"/>
      <c r="B64" s="42" t="s">
        <v>155</v>
      </c>
      <c r="C64" s="37"/>
      <c r="D64" s="43">
        <v>0</v>
      </c>
      <c r="E64" s="41"/>
      <c r="F64" s="41"/>
      <c r="G64" s="41"/>
      <c r="H64" s="47"/>
    </row>
    <row r="65" spans="1:8" x14ac:dyDescent="0.3">
      <c r="A65" s="97" t="s">
        <v>121</v>
      </c>
      <c r="B65" s="98"/>
      <c r="C65" s="96" t="s">
        <v>168</v>
      </c>
      <c r="D65" s="44">
        <v>3698.9717354506001</v>
      </c>
      <c r="E65" s="41">
        <v>0.7</v>
      </c>
      <c r="F65" s="41" t="s">
        <v>167</v>
      </c>
      <c r="G65" s="44">
        <v>5284.2453363578998</v>
      </c>
      <c r="H65" s="47"/>
    </row>
    <row r="66" spans="1:8" x14ac:dyDescent="0.3">
      <c r="A66" s="100">
        <v>1</v>
      </c>
      <c r="B66" s="42" t="s">
        <v>152</v>
      </c>
      <c r="C66" s="96"/>
      <c r="D66" s="44">
        <v>3638.5142991185999</v>
      </c>
      <c r="E66" s="41"/>
      <c r="F66" s="41"/>
      <c r="G66" s="41"/>
      <c r="H66" s="99" t="s">
        <v>29</v>
      </c>
    </row>
    <row r="67" spans="1:8" x14ac:dyDescent="0.3">
      <c r="A67" s="96"/>
      <c r="B67" s="42" t="s">
        <v>153</v>
      </c>
      <c r="C67" s="96"/>
      <c r="D67" s="44">
        <v>60.457436331917997</v>
      </c>
      <c r="E67" s="41"/>
      <c r="F67" s="41"/>
      <c r="G67" s="41"/>
      <c r="H67" s="99"/>
    </row>
    <row r="68" spans="1:8" x14ac:dyDescent="0.3">
      <c r="A68" s="96"/>
      <c r="B68" s="42" t="s">
        <v>154</v>
      </c>
      <c r="C68" s="96"/>
      <c r="D68" s="44">
        <v>0</v>
      </c>
      <c r="E68" s="41"/>
      <c r="F68" s="41"/>
      <c r="G68" s="41"/>
      <c r="H68" s="99"/>
    </row>
    <row r="69" spans="1:8" x14ac:dyDescent="0.3">
      <c r="A69" s="96"/>
      <c r="B69" s="42" t="s">
        <v>155</v>
      </c>
      <c r="C69" s="96"/>
      <c r="D69" s="44">
        <v>0</v>
      </c>
      <c r="E69" s="41"/>
      <c r="F69" s="41"/>
      <c r="G69" s="41"/>
      <c r="H69" s="99"/>
    </row>
    <row r="70" spans="1:8" ht="24.6" x14ac:dyDescent="0.3">
      <c r="A70" s="94" t="s">
        <v>66</v>
      </c>
      <c r="B70" s="95"/>
      <c r="C70" s="37"/>
      <c r="D70" s="43">
        <v>64.594761525820999</v>
      </c>
      <c r="E70" s="41"/>
      <c r="F70" s="41"/>
      <c r="G70" s="41"/>
      <c r="H70" s="47"/>
    </row>
    <row r="71" spans="1:8" x14ac:dyDescent="0.3">
      <c r="A71" s="96" t="s">
        <v>169</v>
      </c>
      <c r="B71" s="42" t="s">
        <v>152</v>
      </c>
      <c r="C71" s="37"/>
      <c r="D71" s="43">
        <v>0</v>
      </c>
      <c r="E71" s="41"/>
      <c r="F71" s="41"/>
      <c r="G71" s="41"/>
      <c r="H71" s="47"/>
    </row>
    <row r="72" spans="1:8" x14ac:dyDescent="0.3">
      <c r="A72" s="96"/>
      <c r="B72" s="42" t="s">
        <v>153</v>
      </c>
      <c r="C72" s="37"/>
      <c r="D72" s="43">
        <v>0</v>
      </c>
      <c r="E72" s="41"/>
      <c r="F72" s="41"/>
      <c r="G72" s="41"/>
      <c r="H72" s="47"/>
    </row>
    <row r="73" spans="1:8" x14ac:dyDescent="0.3">
      <c r="A73" s="96"/>
      <c r="B73" s="42" t="s">
        <v>154</v>
      </c>
      <c r="C73" s="37"/>
      <c r="D73" s="43">
        <v>0</v>
      </c>
      <c r="E73" s="41"/>
      <c r="F73" s="41"/>
      <c r="G73" s="41"/>
      <c r="H73" s="47"/>
    </row>
    <row r="74" spans="1:8" x14ac:dyDescent="0.3">
      <c r="A74" s="96"/>
      <c r="B74" s="42" t="s">
        <v>155</v>
      </c>
      <c r="C74" s="37"/>
      <c r="D74" s="43">
        <v>42.839761525820997</v>
      </c>
      <c r="E74" s="41"/>
      <c r="F74" s="41"/>
      <c r="G74" s="41"/>
      <c r="H74" s="47"/>
    </row>
    <row r="75" spans="1:8" x14ac:dyDescent="0.3">
      <c r="A75" s="97" t="s">
        <v>66</v>
      </c>
      <c r="B75" s="98"/>
      <c r="C75" s="96" t="s">
        <v>168</v>
      </c>
      <c r="D75" s="44">
        <v>42.839761525820997</v>
      </c>
      <c r="E75" s="41">
        <v>0.7</v>
      </c>
      <c r="F75" s="41" t="s">
        <v>167</v>
      </c>
      <c r="G75" s="44">
        <v>61.199659322602002</v>
      </c>
      <c r="H75" s="47"/>
    </row>
    <row r="76" spans="1:8" x14ac:dyDescent="0.3">
      <c r="A76" s="100">
        <v>1</v>
      </c>
      <c r="B76" s="42" t="s">
        <v>152</v>
      </c>
      <c r="C76" s="96"/>
      <c r="D76" s="44">
        <v>0</v>
      </c>
      <c r="E76" s="41"/>
      <c r="F76" s="41"/>
      <c r="G76" s="41"/>
      <c r="H76" s="99" t="s">
        <v>29</v>
      </c>
    </row>
    <row r="77" spans="1:8" x14ac:dyDescent="0.3">
      <c r="A77" s="96"/>
      <c r="B77" s="42" t="s">
        <v>153</v>
      </c>
      <c r="C77" s="96"/>
      <c r="D77" s="44">
        <v>0</v>
      </c>
      <c r="E77" s="41"/>
      <c r="F77" s="41"/>
      <c r="G77" s="41"/>
      <c r="H77" s="99"/>
    </row>
    <row r="78" spans="1:8" x14ac:dyDescent="0.3">
      <c r="A78" s="96"/>
      <c r="B78" s="42" t="s">
        <v>154</v>
      </c>
      <c r="C78" s="96"/>
      <c r="D78" s="44">
        <v>0</v>
      </c>
      <c r="E78" s="41"/>
      <c r="F78" s="41"/>
      <c r="G78" s="41"/>
      <c r="H78" s="99"/>
    </row>
    <row r="79" spans="1:8" x14ac:dyDescent="0.3">
      <c r="A79" s="96"/>
      <c r="B79" s="42" t="s">
        <v>155</v>
      </c>
      <c r="C79" s="96"/>
      <c r="D79" s="44">
        <v>42.839761525820997</v>
      </c>
      <c r="E79" s="41"/>
      <c r="F79" s="41"/>
      <c r="G79" s="41"/>
      <c r="H79" s="99"/>
    </row>
    <row r="80" spans="1:8" x14ac:dyDescent="0.3">
      <c r="A80" s="96" t="s">
        <v>170</v>
      </c>
      <c r="B80" s="42" t="s">
        <v>152</v>
      </c>
      <c r="C80" s="37"/>
      <c r="D80" s="43">
        <v>0</v>
      </c>
      <c r="E80" s="41"/>
      <c r="F80" s="41"/>
      <c r="G80" s="41"/>
      <c r="H80" s="47"/>
    </row>
    <row r="81" spans="1:8" x14ac:dyDescent="0.3">
      <c r="A81" s="96"/>
      <c r="B81" s="42" t="s">
        <v>153</v>
      </c>
      <c r="C81" s="37"/>
      <c r="D81" s="43">
        <v>0</v>
      </c>
      <c r="E81" s="41"/>
      <c r="F81" s="41"/>
      <c r="G81" s="41"/>
      <c r="H81" s="47"/>
    </row>
    <row r="82" spans="1:8" x14ac:dyDescent="0.3">
      <c r="A82" s="96"/>
      <c r="B82" s="42" t="s">
        <v>154</v>
      </c>
      <c r="C82" s="37"/>
      <c r="D82" s="43">
        <v>0</v>
      </c>
      <c r="E82" s="41"/>
      <c r="F82" s="41"/>
      <c r="G82" s="41"/>
      <c r="H82" s="47"/>
    </row>
    <row r="83" spans="1:8" x14ac:dyDescent="0.3">
      <c r="A83" s="96"/>
      <c r="B83" s="42" t="s">
        <v>155</v>
      </c>
      <c r="C83" s="37"/>
      <c r="D83" s="43">
        <v>64.594761525820999</v>
      </c>
      <c r="E83" s="41"/>
      <c r="F83" s="41"/>
      <c r="G83" s="41"/>
      <c r="H83" s="47"/>
    </row>
    <row r="84" spans="1:8" x14ac:dyDescent="0.3">
      <c r="A84" s="97" t="s">
        <v>66</v>
      </c>
      <c r="B84" s="98"/>
      <c r="C84" s="96" t="s">
        <v>173</v>
      </c>
      <c r="D84" s="44">
        <v>21.754999999999999</v>
      </c>
      <c r="E84" s="41">
        <v>1</v>
      </c>
      <c r="F84" s="41" t="s">
        <v>171</v>
      </c>
      <c r="G84" s="44">
        <v>21.754999999999999</v>
      </c>
      <c r="H84" s="47"/>
    </row>
    <row r="85" spans="1:8" x14ac:dyDescent="0.3">
      <c r="A85" s="100">
        <v>1</v>
      </c>
      <c r="B85" s="42" t="s">
        <v>152</v>
      </c>
      <c r="C85" s="96"/>
      <c r="D85" s="44">
        <v>0</v>
      </c>
      <c r="E85" s="41"/>
      <c r="F85" s="41"/>
      <c r="G85" s="41"/>
      <c r="H85" s="99" t="s">
        <v>172</v>
      </c>
    </row>
    <row r="86" spans="1:8" x14ac:dyDescent="0.3">
      <c r="A86" s="96"/>
      <c r="B86" s="42" t="s">
        <v>153</v>
      </c>
      <c r="C86" s="96"/>
      <c r="D86" s="44">
        <v>0</v>
      </c>
      <c r="E86" s="41"/>
      <c r="F86" s="41"/>
      <c r="G86" s="41"/>
      <c r="H86" s="99"/>
    </row>
    <row r="87" spans="1:8" x14ac:dyDescent="0.3">
      <c r="A87" s="96"/>
      <c r="B87" s="42" t="s">
        <v>154</v>
      </c>
      <c r="C87" s="96"/>
      <c r="D87" s="44">
        <v>0</v>
      </c>
      <c r="E87" s="41"/>
      <c r="F87" s="41"/>
      <c r="G87" s="41"/>
      <c r="H87" s="99"/>
    </row>
    <row r="88" spans="1:8" x14ac:dyDescent="0.3">
      <c r="A88" s="96"/>
      <c r="B88" s="42" t="s">
        <v>155</v>
      </c>
      <c r="C88" s="96"/>
      <c r="D88" s="44">
        <v>21.754999999999999</v>
      </c>
      <c r="E88" s="41"/>
      <c r="F88" s="41"/>
      <c r="G88" s="41"/>
      <c r="H88" s="99"/>
    </row>
    <row r="89" spans="1:8" ht="24.6" x14ac:dyDescent="0.3">
      <c r="A89" s="94" t="s">
        <v>99</v>
      </c>
      <c r="B89" s="95"/>
      <c r="C89" s="37"/>
      <c r="D89" s="43">
        <v>947.02078947368</v>
      </c>
      <c r="E89" s="41"/>
      <c r="F89" s="41"/>
      <c r="G89" s="41"/>
      <c r="H89" s="47"/>
    </row>
    <row r="90" spans="1:8" x14ac:dyDescent="0.3">
      <c r="A90" s="96" t="s">
        <v>174</v>
      </c>
      <c r="B90" s="42" t="s">
        <v>152</v>
      </c>
      <c r="C90" s="37"/>
      <c r="D90" s="43">
        <v>0</v>
      </c>
      <c r="E90" s="41"/>
      <c r="F90" s="41"/>
      <c r="G90" s="41"/>
      <c r="H90" s="47"/>
    </row>
    <row r="91" spans="1:8" x14ac:dyDescent="0.3">
      <c r="A91" s="96"/>
      <c r="B91" s="42" t="s">
        <v>153</v>
      </c>
      <c r="C91" s="37"/>
      <c r="D91" s="43">
        <v>0</v>
      </c>
      <c r="E91" s="41"/>
      <c r="F91" s="41"/>
      <c r="G91" s="41"/>
      <c r="H91" s="47"/>
    </row>
    <row r="92" spans="1:8" x14ac:dyDescent="0.3">
      <c r="A92" s="96"/>
      <c r="B92" s="42" t="s">
        <v>154</v>
      </c>
      <c r="C92" s="37"/>
      <c r="D92" s="43">
        <v>0</v>
      </c>
      <c r="E92" s="41"/>
      <c r="F92" s="41"/>
      <c r="G92" s="41"/>
      <c r="H92" s="47"/>
    </row>
    <row r="93" spans="1:8" x14ac:dyDescent="0.3">
      <c r="A93" s="96"/>
      <c r="B93" s="42" t="s">
        <v>155</v>
      </c>
      <c r="C93" s="37"/>
      <c r="D93" s="43">
        <v>851.67578947367997</v>
      </c>
      <c r="E93" s="41"/>
      <c r="F93" s="41"/>
      <c r="G93" s="41"/>
      <c r="H93" s="47"/>
    </row>
    <row r="94" spans="1:8" x14ac:dyDescent="0.3">
      <c r="A94" s="97" t="s">
        <v>99</v>
      </c>
      <c r="B94" s="98"/>
      <c r="C94" s="96" t="s">
        <v>168</v>
      </c>
      <c r="D94" s="44">
        <v>424.71578947367999</v>
      </c>
      <c r="E94" s="41">
        <v>0.7</v>
      </c>
      <c r="F94" s="41" t="s">
        <v>167</v>
      </c>
      <c r="G94" s="44">
        <v>606.73684210526005</v>
      </c>
      <c r="H94" s="47"/>
    </row>
    <row r="95" spans="1:8" x14ac:dyDescent="0.3">
      <c r="A95" s="100">
        <v>1</v>
      </c>
      <c r="B95" s="42" t="s">
        <v>152</v>
      </c>
      <c r="C95" s="96"/>
      <c r="D95" s="44">
        <v>0</v>
      </c>
      <c r="E95" s="41"/>
      <c r="F95" s="41"/>
      <c r="G95" s="41"/>
      <c r="H95" s="99" t="s">
        <v>29</v>
      </c>
    </row>
    <row r="96" spans="1:8" x14ac:dyDescent="0.3">
      <c r="A96" s="96"/>
      <c r="B96" s="42" t="s">
        <v>153</v>
      </c>
      <c r="C96" s="96"/>
      <c r="D96" s="44">
        <v>0</v>
      </c>
      <c r="E96" s="41"/>
      <c r="F96" s="41"/>
      <c r="G96" s="41"/>
      <c r="H96" s="99"/>
    </row>
    <row r="97" spans="1:8" x14ac:dyDescent="0.3">
      <c r="A97" s="96"/>
      <c r="B97" s="42" t="s">
        <v>154</v>
      </c>
      <c r="C97" s="96"/>
      <c r="D97" s="44">
        <v>0</v>
      </c>
      <c r="E97" s="41"/>
      <c r="F97" s="41"/>
      <c r="G97" s="41"/>
      <c r="H97" s="99"/>
    </row>
    <row r="98" spans="1:8" x14ac:dyDescent="0.3">
      <c r="A98" s="96"/>
      <c r="B98" s="42" t="s">
        <v>155</v>
      </c>
      <c r="C98" s="96"/>
      <c r="D98" s="44">
        <v>424.71578947367999</v>
      </c>
      <c r="E98" s="41"/>
      <c r="F98" s="41"/>
      <c r="G98" s="41"/>
      <c r="H98" s="99"/>
    </row>
    <row r="99" spans="1:8" x14ac:dyDescent="0.3">
      <c r="A99" s="97" t="s">
        <v>99</v>
      </c>
      <c r="B99" s="98"/>
      <c r="C99" s="96" t="s">
        <v>175</v>
      </c>
      <c r="D99" s="44">
        <v>426.96</v>
      </c>
      <c r="E99" s="41">
        <v>48</v>
      </c>
      <c r="F99" s="41" t="s">
        <v>171</v>
      </c>
      <c r="G99" s="44">
        <v>8.8949999999999996</v>
      </c>
      <c r="H99" s="47"/>
    </row>
    <row r="100" spans="1:8" x14ac:dyDescent="0.3">
      <c r="A100" s="100">
        <v>2</v>
      </c>
      <c r="B100" s="42" t="s">
        <v>152</v>
      </c>
      <c r="C100" s="96"/>
      <c r="D100" s="44">
        <v>0</v>
      </c>
      <c r="E100" s="41"/>
      <c r="F100" s="41"/>
      <c r="G100" s="41"/>
      <c r="H100" s="99" t="s">
        <v>29</v>
      </c>
    </row>
    <row r="101" spans="1:8" x14ac:dyDescent="0.3">
      <c r="A101" s="96"/>
      <c r="B101" s="42" t="s">
        <v>153</v>
      </c>
      <c r="C101" s="96"/>
      <c r="D101" s="44">
        <v>0</v>
      </c>
      <c r="E101" s="41"/>
      <c r="F101" s="41"/>
      <c r="G101" s="41"/>
      <c r="H101" s="99"/>
    </row>
    <row r="102" spans="1:8" x14ac:dyDescent="0.3">
      <c r="A102" s="96"/>
      <c r="B102" s="42" t="s">
        <v>154</v>
      </c>
      <c r="C102" s="96"/>
      <c r="D102" s="44">
        <v>0</v>
      </c>
      <c r="E102" s="41"/>
      <c r="F102" s="41"/>
      <c r="G102" s="41"/>
      <c r="H102" s="99"/>
    </row>
    <row r="103" spans="1:8" x14ac:dyDescent="0.3">
      <c r="A103" s="96"/>
      <c r="B103" s="42" t="s">
        <v>155</v>
      </c>
      <c r="C103" s="96"/>
      <c r="D103" s="44">
        <v>426.96</v>
      </c>
      <c r="E103" s="41"/>
      <c r="F103" s="41"/>
      <c r="G103" s="41"/>
      <c r="H103" s="99"/>
    </row>
    <row r="104" spans="1:8" x14ac:dyDescent="0.3">
      <c r="A104" s="96" t="s">
        <v>176</v>
      </c>
      <c r="B104" s="42" t="s">
        <v>152</v>
      </c>
      <c r="C104" s="37"/>
      <c r="D104" s="43">
        <v>0</v>
      </c>
      <c r="E104" s="41"/>
      <c r="F104" s="41"/>
      <c r="G104" s="41"/>
      <c r="H104" s="47"/>
    </row>
    <row r="105" spans="1:8" x14ac:dyDescent="0.3">
      <c r="A105" s="96"/>
      <c r="B105" s="42" t="s">
        <v>153</v>
      </c>
      <c r="C105" s="37"/>
      <c r="D105" s="43">
        <v>0</v>
      </c>
      <c r="E105" s="41"/>
      <c r="F105" s="41"/>
      <c r="G105" s="41"/>
      <c r="H105" s="47"/>
    </row>
    <row r="106" spans="1:8" x14ac:dyDescent="0.3">
      <c r="A106" s="96"/>
      <c r="B106" s="42" t="s">
        <v>154</v>
      </c>
      <c r="C106" s="37"/>
      <c r="D106" s="43">
        <v>0</v>
      </c>
      <c r="E106" s="41"/>
      <c r="F106" s="41"/>
      <c r="G106" s="41"/>
      <c r="H106" s="47"/>
    </row>
    <row r="107" spans="1:8" x14ac:dyDescent="0.3">
      <c r="A107" s="96"/>
      <c r="B107" s="42" t="s">
        <v>155</v>
      </c>
      <c r="C107" s="37"/>
      <c r="D107" s="43">
        <v>947.02078947368</v>
      </c>
      <c r="E107" s="41"/>
      <c r="F107" s="41"/>
      <c r="G107" s="41"/>
      <c r="H107" s="47"/>
    </row>
    <row r="108" spans="1:8" x14ac:dyDescent="0.3">
      <c r="A108" s="97" t="s">
        <v>99</v>
      </c>
      <c r="B108" s="98"/>
      <c r="C108" s="96" t="s">
        <v>173</v>
      </c>
      <c r="D108" s="44">
        <v>95.344999999999999</v>
      </c>
      <c r="E108" s="41">
        <v>1</v>
      </c>
      <c r="F108" s="41" t="s">
        <v>171</v>
      </c>
      <c r="G108" s="44">
        <v>95.344999999999999</v>
      </c>
      <c r="H108" s="47"/>
    </row>
    <row r="109" spans="1:8" x14ac:dyDescent="0.3">
      <c r="A109" s="100">
        <v>1</v>
      </c>
      <c r="B109" s="42" t="s">
        <v>152</v>
      </c>
      <c r="C109" s="96"/>
      <c r="D109" s="44">
        <v>0</v>
      </c>
      <c r="E109" s="41"/>
      <c r="F109" s="41"/>
      <c r="G109" s="41"/>
      <c r="H109" s="99" t="s">
        <v>172</v>
      </c>
    </row>
    <row r="110" spans="1:8" x14ac:dyDescent="0.3">
      <c r="A110" s="96"/>
      <c r="B110" s="42" t="s">
        <v>153</v>
      </c>
      <c r="C110" s="96"/>
      <c r="D110" s="44">
        <v>0</v>
      </c>
      <c r="E110" s="41"/>
      <c r="F110" s="41"/>
      <c r="G110" s="41"/>
      <c r="H110" s="99"/>
    </row>
    <row r="111" spans="1:8" x14ac:dyDescent="0.3">
      <c r="A111" s="96"/>
      <c r="B111" s="42" t="s">
        <v>154</v>
      </c>
      <c r="C111" s="96"/>
      <c r="D111" s="44">
        <v>0</v>
      </c>
      <c r="E111" s="41"/>
      <c r="F111" s="41"/>
      <c r="G111" s="41"/>
      <c r="H111" s="99"/>
    </row>
    <row r="112" spans="1:8" x14ac:dyDescent="0.3">
      <c r="A112" s="96"/>
      <c r="B112" s="42" t="s">
        <v>155</v>
      </c>
      <c r="C112" s="96"/>
      <c r="D112" s="44">
        <v>95.344999999999999</v>
      </c>
      <c r="E112" s="41"/>
      <c r="F112" s="41"/>
      <c r="G112" s="41"/>
      <c r="H112" s="99"/>
    </row>
    <row r="113" spans="1:8" ht="24.6" x14ac:dyDescent="0.3">
      <c r="A113" s="94"/>
      <c r="B113" s="95"/>
      <c r="C113" s="37"/>
      <c r="D113" s="43">
        <v>3718.56</v>
      </c>
      <c r="E113" s="41"/>
      <c r="F113" s="41"/>
      <c r="G113" s="41"/>
      <c r="H113" s="47"/>
    </row>
    <row r="114" spans="1:8" x14ac:dyDescent="0.3">
      <c r="A114" s="96" t="s">
        <v>166</v>
      </c>
      <c r="B114" s="42" t="s">
        <v>152</v>
      </c>
      <c r="C114" s="37"/>
      <c r="D114" s="43">
        <v>3420</v>
      </c>
      <c r="E114" s="41"/>
      <c r="F114" s="41"/>
      <c r="G114" s="41"/>
      <c r="H114" s="47"/>
    </row>
    <row r="115" spans="1:8" x14ac:dyDescent="0.3">
      <c r="A115" s="96"/>
      <c r="B115" s="42" t="s">
        <v>153</v>
      </c>
      <c r="C115" s="37"/>
      <c r="D115" s="43">
        <v>298.56</v>
      </c>
      <c r="E115" s="41"/>
      <c r="F115" s="41"/>
      <c r="G115" s="41"/>
      <c r="H115" s="47"/>
    </row>
    <row r="116" spans="1:8" x14ac:dyDescent="0.3">
      <c r="A116" s="96"/>
      <c r="B116" s="42" t="s">
        <v>154</v>
      </c>
      <c r="C116" s="37"/>
      <c r="D116" s="43">
        <v>0</v>
      </c>
      <c r="E116" s="41"/>
      <c r="F116" s="41"/>
      <c r="G116" s="41"/>
      <c r="H116" s="47"/>
    </row>
    <row r="117" spans="1:8" x14ac:dyDescent="0.3">
      <c r="A117" s="96"/>
      <c r="B117" s="42" t="s">
        <v>155</v>
      </c>
      <c r="C117" s="37"/>
      <c r="D117" s="43">
        <v>0</v>
      </c>
      <c r="E117" s="41"/>
      <c r="F117" s="41"/>
      <c r="G117" s="41"/>
      <c r="H117" s="47"/>
    </row>
    <row r="118" spans="1:8" x14ac:dyDescent="0.3">
      <c r="A118" s="97" t="s">
        <v>121</v>
      </c>
      <c r="B118" s="98"/>
      <c r="C118" s="96" t="s">
        <v>175</v>
      </c>
      <c r="D118" s="44">
        <v>3718.56</v>
      </c>
      <c r="E118" s="41">
        <v>48</v>
      </c>
      <c r="F118" s="41" t="s">
        <v>171</v>
      </c>
      <c r="G118" s="44">
        <v>77.47</v>
      </c>
      <c r="H118" s="47"/>
    </row>
    <row r="119" spans="1:8" x14ac:dyDescent="0.3">
      <c r="A119" s="100">
        <v>1</v>
      </c>
      <c r="B119" s="42" t="s">
        <v>152</v>
      </c>
      <c r="C119" s="96"/>
      <c r="D119" s="44">
        <v>3420</v>
      </c>
      <c r="E119" s="41"/>
      <c r="F119" s="41"/>
      <c r="G119" s="41"/>
      <c r="H119" s="99" t="s">
        <v>29</v>
      </c>
    </row>
    <row r="120" spans="1:8" x14ac:dyDescent="0.3">
      <c r="A120" s="96"/>
      <c r="B120" s="42" t="s">
        <v>153</v>
      </c>
      <c r="C120" s="96"/>
      <c r="D120" s="44">
        <v>298.56</v>
      </c>
      <c r="E120" s="41"/>
      <c r="F120" s="41"/>
      <c r="G120" s="41"/>
      <c r="H120" s="99"/>
    </row>
    <row r="121" spans="1:8" x14ac:dyDescent="0.3">
      <c r="A121" s="96"/>
      <c r="B121" s="42" t="s">
        <v>154</v>
      </c>
      <c r="C121" s="96"/>
      <c r="D121" s="44">
        <v>0</v>
      </c>
      <c r="E121" s="41"/>
      <c r="F121" s="41"/>
      <c r="G121" s="41"/>
      <c r="H121" s="99"/>
    </row>
    <row r="122" spans="1:8" x14ac:dyDescent="0.3">
      <c r="A122" s="96"/>
      <c r="B122" s="42" t="s">
        <v>155</v>
      </c>
      <c r="C122" s="96"/>
      <c r="D122" s="44">
        <v>0</v>
      </c>
      <c r="E122" s="41"/>
      <c r="F122" s="41"/>
      <c r="G122" s="41"/>
      <c r="H122" s="99"/>
    </row>
    <row r="123" spans="1:8" ht="24.6" x14ac:dyDescent="0.3">
      <c r="A123" s="94" t="s">
        <v>126</v>
      </c>
      <c r="B123" s="95"/>
      <c r="C123" s="37"/>
      <c r="D123" s="43">
        <v>4.68</v>
      </c>
      <c r="E123" s="41"/>
      <c r="F123" s="41"/>
      <c r="G123" s="41"/>
      <c r="H123" s="47"/>
    </row>
    <row r="124" spans="1:8" x14ac:dyDescent="0.3">
      <c r="A124" s="96" t="s">
        <v>177</v>
      </c>
      <c r="B124" s="42" t="s">
        <v>152</v>
      </c>
      <c r="C124" s="37"/>
      <c r="D124" s="43">
        <v>4.68</v>
      </c>
      <c r="E124" s="41"/>
      <c r="F124" s="41"/>
      <c r="G124" s="41"/>
      <c r="H124" s="47"/>
    </row>
    <row r="125" spans="1:8" x14ac:dyDescent="0.3">
      <c r="A125" s="96"/>
      <c r="B125" s="42" t="s">
        <v>153</v>
      </c>
      <c r="C125" s="37"/>
      <c r="D125" s="43">
        <v>0</v>
      </c>
      <c r="E125" s="41"/>
      <c r="F125" s="41"/>
      <c r="G125" s="41"/>
      <c r="H125" s="47"/>
    </row>
    <row r="126" spans="1:8" x14ac:dyDescent="0.3">
      <c r="A126" s="96"/>
      <c r="B126" s="42" t="s">
        <v>154</v>
      </c>
      <c r="C126" s="37"/>
      <c r="D126" s="43">
        <v>0</v>
      </c>
      <c r="E126" s="41"/>
      <c r="F126" s="41"/>
      <c r="G126" s="41"/>
      <c r="H126" s="47"/>
    </row>
    <row r="127" spans="1:8" x14ac:dyDescent="0.3">
      <c r="A127" s="96"/>
      <c r="B127" s="42" t="s">
        <v>155</v>
      </c>
      <c r="C127" s="37"/>
      <c r="D127" s="43">
        <v>0</v>
      </c>
      <c r="E127" s="41"/>
      <c r="F127" s="41"/>
      <c r="G127" s="41"/>
      <c r="H127" s="47"/>
    </row>
    <row r="128" spans="1:8" x14ac:dyDescent="0.3">
      <c r="A128" s="97" t="s">
        <v>128</v>
      </c>
      <c r="B128" s="98"/>
      <c r="C128" s="96" t="s">
        <v>165</v>
      </c>
      <c r="D128" s="44">
        <v>4.68</v>
      </c>
      <c r="E128" s="41">
        <v>1.2E-4</v>
      </c>
      <c r="F128" s="41" t="s">
        <v>156</v>
      </c>
      <c r="G128" s="44">
        <v>39000</v>
      </c>
      <c r="H128" s="47"/>
    </row>
    <row r="129" spans="1:8" x14ac:dyDescent="0.3">
      <c r="A129" s="100">
        <v>1</v>
      </c>
      <c r="B129" s="42" t="s">
        <v>152</v>
      </c>
      <c r="C129" s="96"/>
      <c r="D129" s="44">
        <v>4.68</v>
      </c>
      <c r="E129" s="41"/>
      <c r="F129" s="41"/>
      <c r="G129" s="41"/>
      <c r="H129" s="99" t="s">
        <v>164</v>
      </c>
    </row>
    <row r="130" spans="1:8" x14ac:dyDescent="0.3">
      <c r="A130" s="96"/>
      <c r="B130" s="42" t="s">
        <v>153</v>
      </c>
      <c r="C130" s="96"/>
      <c r="D130" s="44">
        <v>0</v>
      </c>
      <c r="E130" s="41"/>
      <c r="F130" s="41"/>
      <c r="G130" s="41"/>
      <c r="H130" s="99"/>
    </row>
    <row r="131" spans="1:8" x14ac:dyDescent="0.3">
      <c r="A131" s="96"/>
      <c r="B131" s="42" t="s">
        <v>154</v>
      </c>
      <c r="C131" s="96"/>
      <c r="D131" s="44">
        <v>0</v>
      </c>
      <c r="E131" s="41"/>
      <c r="F131" s="41"/>
      <c r="G131" s="41"/>
      <c r="H131" s="99"/>
    </row>
    <row r="132" spans="1:8" x14ac:dyDescent="0.3">
      <c r="A132" s="96"/>
      <c r="B132" s="42" t="s">
        <v>155</v>
      </c>
      <c r="C132" s="96"/>
      <c r="D132" s="44">
        <v>0</v>
      </c>
      <c r="E132" s="41"/>
      <c r="F132" s="41"/>
      <c r="G132" s="41"/>
      <c r="H132" s="99"/>
    </row>
    <row r="133" spans="1:8" ht="24.6" x14ac:dyDescent="0.3">
      <c r="A133" s="94" t="s">
        <v>131</v>
      </c>
      <c r="B133" s="95"/>
      <c r="C133" s="37"/>
      <c r="D133" s="43">
        <v>657.32500000000005</v>
      </c>
      <c r="E133" s="41"/>
      <c r="F133" s="41"/>
      <c r="G133" s="41"/>
      <c r="H133" s="47"/>
    </row>
    <row r="134" spans="1:8" x14ac:dyDescent="0.3">
      <c r="A134" s="96" t="s">
        <v>178</v>
      </c>
      <c r="B134" s="42" t="s">
        <v>152</v>
      </c>
      <c r="C134" s="37"/>
      <c r="D134" s="43">
        <v>2.875</v>
      </c>
      <c r="E134" s="41"/>
      <c r="F134" s="41"/>
      <c r="G134" s="41"/>
      <c r="H134" s="47"/>
    </row>
    <row r="135" spans="1:8" x14ac:dyDescent="0.3">
      <c r="A135" s="96"/>
      <c r="B135" s="42" t="s">
        <v>153</v>
      </c>
      <c r="C135" s="37"/>
      <c r="D135" s="43">
        <v>170.48500000000001</v>
      </c>
      <c r="E135" s="41"/>
      <c r="F135" s="41"/>
      <c r="G135" s="41"/>
      <c r="H135" s="47"/>
    </row>
    <row r="136" spans="1:8" x14ac:dyDescent="0.3">
      <c r="A136" s="96"/>
      <c r="B136" s="42" t="s">
        <v>154</v>
      </c>
      <c r="C136" s="37"/>
      <c r="D136" s="43">
        <v>483.96499999999997</v>
      </c>
      <c r="E136" s="41"/>
      <c r="F136" s="41"/>
      <c r="G136" s="41"/>
      <c r="H136" s="47"/>
    </row>
    <row r="137" spans="1:8" x14ac:dyDescent="0.3">
      <c r="A137" s="96"/>
      <c r="B137" s="42" t="s">
        <v>155</v>
      </c>
      <c r="C137" s="37"/>
      <c r="D137" s="43">
        <v>0</v>
      </c>
      <c r="E137" s="41"/>
      <c r="F137" s="41"/>
      <c r="G137" s="41"/>
      <c r="H137" s="47"/>
    </row>
    <row r="138" spans="1:8" x14ac:dyDescent="0.3">
      <c r="A138" s="97" t="s">
        <v>33</v>
      </c>
      <c r="B138" s="98"/>
      <c r="C138" s="96" t="s">
        <v>173</v>
      </c>
      <c r="D138" s="44">
        <v>657.32500000000005</v>
      </c>
      <c r="E138" s="41">
        <v>1</v>
      </c>
      <c r="F138" s="41" t="s">
        <v>171</v>
      </c>
      <c r="G138" s="44">
        <v>657.32500000000005</v>
      </c>
      <c r="H138" s="47"/>
    </row>
    <row r="139" spans="1:8" x14ac:dyDescent="0.3">
      <c r="A139" s="100">
        <v>1</v>
      </c>
      <c r="B139" s="42" t="s">
        <v>152</v>
      </c>
      <c r="C139" s="96"/>
      <c r="D139" s="44">
        <v>2.875</v>
      </c>
      <c r="E139" s="41"/>
      <c r="F139" s="41"/>
      <c r="G139" s="41"/>
      <c r="H139" s="99" t="s">
        <v>172</v>
      </c>
    </row>
    <row r="140" spans="1:8" x14ac:dyDescent="0.3">
      <c r="A140" s="96"/>
      <c r="B140" s="42" t="s">
        <v>153</v>
      </c>
      <c r="C140" s="96"/>
      <c r="D140" s="44">
        <v>170.48500000000001</v>
      </c>
      <c r="E140" s="41"/>
      <c r="F140" s="41"/>
      <c r="G140" s="41"/>
      <c r="H140" s="99"/>
    </row>
    <row r="141" spans="1:8" x14ac:dyDescent="0.3">
      <c r="A141" s="96"/>
      <c r="B141" s="42" t="s">
        <v>154</v>
      </c>
      <c r="C141" s="96"/>
      <c r="D141" s="44">
        <v>483.96499999999997</v>
      </c>
      <c r="E141" s="41"/>
      <c r="F141" s="41"/>
      <c r="G141" s="41"/>
      <c r="H141" s="99"/>
    </row>
    <row r="142" spans="1:8" x14ac:dyDescent="0.3">
      <c r="A142" s="96"/>
      <c r="B142" s="42" t="s">
        <v>155</v>
      </c>
      <c r="C142" s="96"/>
      <c r="D142" s="44">
        <v>0</v>
      </c>
      <c r="E142" s="41"/>
      <c r="F142" s="41"/>
      <c r="G142" s="41"/>
      <c r="H142" s="99"/>
    </row>
    <row r="143" spans="1:8" ht="24.6" x14ac:dyDescent="0.3">
      <c r="A143" s="94" t="s">
        <v>35</v>
      </c>
      <c r="B143" s="95"/>
      <c r="C143" s="37"/>
      <c r="D143" s="43">
        <v>2670.9422872429</v>
      </c>
      <c r="E143" s="41"/>
      <c r="F143" s="41"/>
      <c r="G143" s="41"/>
      <c r="H143" s="47"/>
    </row>
    <row r="144" spans="1:8" x14ac:dyDescent="0.3">
      <c r="A144" s="96" t="s">
        <v>179</v>
      </c>
      <c r="B144" s="42" t="s">
        <v>152</v>
      </c>
      <c r="C144" s="37"/>
      <c r="D144" s="43">
        <v>158.91725207690001</v>
      </c>
      <c r="E144" s="41"/>
      <c r="F144" s="41"/>
      <c r="G144" s="41"/>
      <c r="H144" s="47"/>
    </row>
    <row r="145" spans="1:8" x14ac:dyDescent="0.3">
      <c r="A145" s="96"/>
      <c r="B145" s="42" t="s">
        <v>153</v>
      </c>
      <c r="C145" s="37"/>
      <c r="D145" s="43">
        <v>182.39961308968</v>
      </c>
      <c r="E145" s="41"/>
      <c r="F145" s="41"/>
      <c r="G145" s="41"/>
      <c r="H145" s="47"/>
    </row>
    <row r="146" spans="1:8" x14ac:dyDescent="0.3">
      <c r="A146" s="96"/>
      <c r="B146" s="42" t="s">
        <v>154</v>
      </c>
      <c r="C146" s="37"/>
      <c r="D146" s="43">
        <v>2270.0862055502998</v>
      </c>
      <c r="E146" s="41"/>
      <c r="F146" s="41"/>
      <c r="G146" s="41"/>
      <c r="H146" s="47"/>
    </row>
    <row r="147" spans="1:8" x14ac:dyDescent="0.3">
      <c r="A147" s="96"/>
      <c r="B147" s="42" t="s">
        <v>155</v>
      </c>
      <c r="C147" s="37"/>
      <c r="D147" s="43">
        <v>0</v>
      </c>
      <c r="E147" s="41"/>
      <c r="F147" s="41"/>
      <c r="G147" s="41"/>
      <c r="H147" s="47"/>
    </row>
    <row r="148" spans="1:8" x14ac:dyDescent="0.3">
      <c r="A148" s="97" t="s">
        <v>138</v>
      </c>
      <c r="B148" s="98"/>
      <c r="C148" s="96" t="s">
        <v>180</v>
      </c>
      <c r="D148" s="44">
        <v>2611.4030707168999</v>
      </c>
      <c r="E148" s="41">
        <v>1</v>
      </c>
      <c r="F148" s="41" t="s">
        <v>171</v>
      </c>
      <c r="G148" s="44">
        <v>2611.4030707168999</v>
      </c>
      <c r="H148" s="47"/>
    </row>
    <row r="149" spans="1:8" x14ac:dyDescent="0.3">
      <c r="A149" s="100">
        <v>1</v>
      </c>
      <c r="B149" s="42" t="s">
        <v>152</v>
      </c>
      <c r="C149" s="96"/>
      <c r="D149" s="44">
        <v>158.91725207690001</v>
      </c>
      <c r="E149" s="41"/>
      <c r="F149" s="41"/>
      <c r="G149" s="41"/>
      <c r="H149" s="99" t="s">
        <v>35</v>
      </c>
    </row>
    <row r="150" spans="1:8" x14ac:dyDescent="0.3">
      <c r="A150" s="96"/>
      <c r="B150" s="42" t="s">
        <v>153</v>
      </c>
      <c r="C150" s="96"/>
      <c r="D150" s="44">
        <v>182.39961308968</v>
      </c>
      <c r="E150" s="41"/>
      <c r="F150" s="41"/>
      <c r="G150" s="41"/>
      <c r="H150" s="99"/>
    </row>
    <row r="151" spans="1:8" x14ac:dyDescent="0.3">
      <c r="A151" s="96"/>
      <c r="B151" s="42" t="s">
        <v>154</v>
      </c>
      <c r="C151" s="96"/>
      <c r="D151" s="44">
        <v>2270.0862055502998</v>
      </c>
      <c r="E151" s="41"/>
      <c r="F151" s="41"/>
      <c r="G151" s="41"/>
      <c r="H151" s="99"/>
    </row>
    <row r="152" spans="1:8" x14ac:dyDescent="0.3">
      <c r="A152" s="96"/>
      <c r="B152" s="42" t="s">
        <v>155</v>
      </c>
      <c r="C152" s="96"/>
      <c r="D152" s="44">
        <v>0</v>
      </c>
      <c r="E152" s="41"/>
      <c r="F152" s="41"/>
      <c r="G152" s="41"/>
      <c r="H152" s="99"/>
    </row>
    <row r="153" spans="1:8" x14ac:dyDescent="0.3">
      <c r="A153" s="96" t="s">
        <v>181</v>
      </c>
      <c r="B153" s="42" t="s">
        <v>152</v>
      </c>
      <c r="C153" s="37"/>
      <c r="D153" s="43">
        <v>158.91725207690001</v>
      </c>
      <c r="E153" s="41"/>
      <c r="F153" s="41"/>
      <c r="G153" s="41"/>
      <c r="H153" s="47"/>
    </row>
    <row r="154" spans="1:8" x14ac:dyDescent="0.3">
      <c r="A154" s="96"/>
      <c r="B154" s="42" t="s">
        <v>153</v>
      </c>
      <c r="C154" s="37"/>
      <c r="D154" s="43">
        <v>182.39961308968</v>
      </c>
      <c r="E154" s="41"/>
      <c r="F154" s="41"/>
      <c r="G154" s="41"/>
      <c r="H154" s="47"/>
    </row>
    <row r="155" spans="1:8" x14ac:dyDescent="0.3">
      <c r="A155" s="96"/>
      <c r="B155" s="42" t="s">
        <v>154</v>
      </c>
      <c r="C155" s="37"/>
      <c r="D155" s="43">
        <v>2270.0862055502998</v>
      </c>
      <c r="E155" s="41"/>
      <c r="F155" s="41"/>
      <c r="G155" s="41"/>
      <c r="H155" s="47"/>
    </row>
    <row r="156" spans="1:8" x14ac:dyDescent="0.3">
      <c r="A156" s="96"/>
      <c r="B156" s="42" t="s">
        <v>155</v>
      </c>
      <c r="C156" s="37"/>
      <c r="D156" s="43">
        <v>59.539216526022003</v>
      </c>
      <c r="E156" s="41"/>
      <c r="F156" s="41"/>
      <c r="G156" s="41"/>
      <c r="H156" s="47"/>
    </row>
    <row r="157" spans="1:8" x14ac:dyDescent="0.3">
      <c r="A157" s="97" t="s">
        <v>140</v>
      </c>
      <c r="B157" s="98"/>
      <c r="C157" s="96" t="s">
        <v>180</v>
      </c>
      <c r="D157" s="44">
        <v>59.539216526022003</v>
      </c>
      <c r="E157" s="41">
        <v>1</v>
      </c>
      <c r="F157" s="41" t="s">
        <v>171</v>
      </c>
      <c r="G157" s="44">
        <v>59.539216526022003</v>
      </c>
      <c r="H157" s="47"/>
    </row>
    <row r="158" spans="1:8" x14ac:dyDescent="0.3">
      <c r="A158" s="100">
        <v>1</v>
      </c>
      <c r="B158" s="42" t="s">
        <v>152</v>
      </c>
      <c r="C158" s="96"/>
      <c r="D158" s="44">
        <v>0</v>
      </c>
      <c r="E158" s="41"/>
      <c r="F158" s="41"/>
      <c r="G158" s="41"/>
      <c r="H158" s="99" t="s">
        <v>35</v>
      </c>
    </row>
    <row r="159" spans="1:8" x14ac:dyDescent="0.3">
      <c r="A159" s="96"/>
      <c r="B159" s="42" t="s">
        <v>153</v>
      </c>
      <c r="C159" s="96"/>
      <c r="D159" s="44">
        <v>0</v>
      </c>
      <c r="E159" s="41"/>
      <c r="F159" s="41"/>
      <c r="G159" s="41"/>
      <c r="H159" s="99"/>
    </row>
    <row r="160" spans="1:8" x14ac:dyDescent="0.3">
      <c r="A160" s="96"/>
      <c r="B160" s="42" t="s">
        <v>154</v>
      </c>
      <c r="C160" s="96"/>
      <c r="D160" s="44">
        <v>0</v>
      </c>
      <c r="E160" s="41"/>
      <c r="F160" s="41"/>
      <c r="G160" s="41"/>
      <c r="H160" s="99"/>
    </row>
    <row r="161" spans="1:8" x14ac:dyDescent="0.3">
      <c r="A161" s="96"/>
      <c r="B161" s="42" t="s">
        <v>155</v>
      </c>
      <c r="C161" s="96"/>
      <c r="D161" s="44">
        <v>59.539216526022003</v>
      </c>
      <c r="E161" s="41"/>
      <c r="F161" s="41"/>
      <c r="G161" s="41"/>
      <c r="H161" s="99"/>
    </row>
    <row r="162" spans="1:8" ht="24.6" x14ac:dyDescent="0.3">
      <c r="A162" s="94" t="s">
        <v>142</v>
      </c>
      <c r="B162" s="95"/>
      <c r="C162" s="37"/>
      <c r="D162" s="43">
        <v>361.56212181772003</v>
      </c>
      <c r="E162" s="41"/>
      <c r="F162" s="41"/>
      <c r="G162" s="41"/>
      <c r="H162" s="47"/>
    </row>
    <row r="163" spans="1:8" x14ac:dyDescent="0.3">
      <c r="A163" s="96" t="s">
        <v>182</v>
      </c>
      <c r="B163" s="42" t="s">
        <v>152</v>
      </c>
      <c r="C163" s="37"/>
      <c r="D163" s="43">
        <v>0</v>
      </c>
      <c r="E163" s="41"/>
      <c r="F163" s="41"/>
      <c r="G163" s="41"/>
      <c r="H163" s="47"/>
    </row>
    <row r="164" spans="1:8" x14ac:dyDescent="0.3">
      <c r="A164" s="96"/>
      <c r="B164" s="42" t="s">
        <v>153</v>
      </c>
      <c r="C164" s="37"/>
      <c r="D164" s="43">
        <v>0</v>
      </c>
      <c r="E164" s="41"/>
      <c r="F164" s="41"/>
      <c r="G164" s="41"/>
      <c r="H164" s="47"/>
    </row>
    <row r="165" spans="1:8" x14ac:dyDescent="0.3">
      <c r="A165" s="96"/>
      <c r="B165" s="42" t="s">
        <v>154</v>
      </c>
      <c r="C165" s="37"/>
      <c r="D165" s="43">
        <v>0</v>
      </c>
      <c r="E165" s="41"/>
      <c r="F165" s="41"/>
      <c r="G165" s="41"/>
      <c r="H165" s="47"/>
    </row>
    <row r="166" spans="1:8" x14ac:dyDescent="0.3">
      <c r="A166" s="96"/>
      <c r="B166" s="42" t="s">
        <v>155</v>
      </c>
      <c r="C166" s="37"/>
      <c r="D166" s="43">
        <v>361.56212181772003</v>
      </c>
      <c r="E166" s="41"/>
      <c r="F166" s="41"/>
      <c r="G166" s="41"/>
      <c r="H166" s="47"/>
    </row>
    <row r="167" spans="1:8" x14ac:dyDescent="0.3">
      <c r="A167" s="97" t="s">
        <v>99</v>
      </c>
      <c r="B167" s="98"/>
      <c r="C167" s="96" t="s">
        <v>180</v>
      </c>
      <c r="D167" s="44">
        <v>361.56212181772003</v>
      </c>
      <c r="E167" s="41">
        <v>1</v>
      </c>
      <c r="F167" s="41" t="s">
        <v>171</v>
      </c>
      <c r="G167" s="44">
        <v>361.56212181772003</v>
      </c>
      <c r="H167" s="47"/>
    </row>
    <row r="168" spans="1:8" x14ac:dyDescent="0.3">
      <c r="A168" s="100">
        <v>1</v>
      </c>
      <c r="B168" s="42" t="s">
        <v>152</v>
      </c>
      <c r="C168" s="96"/>
      <c r="D168" s="44">
        <v>0</v>
      </c>
      <c r="E168" s="41"/>
      <c r="F168" s="41"/>
      <c r="G168" s="41"/>
      <c r="H168" s="99" t="s">
        <v>35</v>
      </c>
    </row>
    <row r="169" spans="1:8" x14ac:dyDescent="0.3">
      <c r="A169" s="96"/>
      <c r="B169" s="42" t="s">
        <v>153</v>
      </c>
      <c r="C169" s="96"/>
      <c r="D169" s="44">
        <v>0</v>
      </c>
      <c r="E169" s="41"/>
      <c r="F169" s="41"/>
      <c r="G169" s="41"/>
      <c r="H169" s="99"/>
    </row>
    <row r="170" spans="1:8" x14ac:dyDescent="0.3">
      <c r="A170" s="96"/>
      <c r="B170" s="42" t="s">
        <v>154</v>
      </c>
      <c r="C170" s="96"/>
      <c r="D170" s="44">
        <v>0</v>
      </c>
      <c r="E170" s="41"/>
      <c r="F170" s="41"/>
      <c r="G170" s="41"/>
      <c r="H170" s="99"/>
    </row>
    <row r="171" spans="1:8" x14ac:dyDescent="0.3">
      <c r="A171" s="96"/>
      <c r="B171" s="42" t="s">
        <v>155</v>
      </c>
      <c r="C171" s="96"/>
      <c r="D171" s="44">
        <v>361.56212181772003</v>
      </c>
      <c r="E171" s="41"/>
      <c r="F171" s="41"/>
      <c r="G171" s="41"/>
      <c r="H171" s="99"/>
    </row>
    <row r="172" spans="1:8" x14ac:dyDescent="0.3">
      <c r="A172" s="46"/>
      <c r="C172" s="46"/>
      <c r="D172" s="40"/>
      <c r="E172" s="40"/>
      <c r="F172" s="40"/>
      <c r="G172" s="40"/>
      <c r="H172" s="49"/>
    </row>
    <row r="174" spans="1:8" x14ac:dyDescent="0.3">
      <c r="A174" s="93" t="s">
        <v>183</v>
      </c>
      <c r="B174" s="93"/>
      <c r="C174" s="93"/>
      <c r="D174" s="93"/>
      <c r="E174" s="93"/>
      <c r="F174" s="93"/>
      <c r="G174" s="93"/>
      <c r="H174" s="93"/>
    </row>
    <row r="175" spans="1:8" x14ac:dyDescent="0.3">
      <c r="A175" s="93" t="s">
        <v>184</v>
      </c>
      <c r="B175" s="93"/>
      <c r="C175" s="93"/>
      <c r="D175" s="93"/>
      <c r="E175" s="93"/>
      <c r="F175" s="93"/>
      <c r="G175" s="93"/>
      <c r="H175" s="93"/>
    </row>
  </sheetData>
  <mergeCells count="102"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  <mergeCell ref="A32:A35"/>
    <mergeCell ref="A36:B36"/>
    <mergeCell ref="H37:H40"/>
    <mergeCell ref="C36:C40"/>
    <mergeCell ref="A37:A40"/>
    <mergeCell ref="A23:A26"/>
    <mergeCell ref="A27:B27"/>
    <mergeCell ref="H28:H31"/>
    <mergeCell ref="C27:C31"/>
    <mergeCell ref="A28:A31"/>
    <mergeCell ref="A51:A54"/>
    <mergeCell ref="A55:B55"/>
    <mergeCell ref="H56:H59"/>
    <mergeCell ref="C55:C59"/>
    <mergeCell ref="A56:A59"/>
    <mergeCell ref="A41:B41"/>
    <mergeCell ref="A42:A45"/>
    <mergeCell ref="A46:B46"/>
    <mergeCell ref="H47:H50"/>
    <mergeCell ref="C46:C50"/>
    <mergeCell ref="A47:A50"/>
    <mergeCell ref="A70:B70"/>
    <mergeCell ref="A71:A74"/>
    <mergeCell ref="A75:B75"/>
    <mergeCell ref="H76:H79"/>
    <mergeCell ref="C75:C79"/>
    <mergeCell ref="A76:A79"/>
    <mergeCell ref="A60:B60"/>
    <mergeCell ref="A61:A64"/>
    <mergeCell ref="A65:B65"/>
    <mergeCell ref="H66:H69"/>
    <mergeCell ref="C65:C69"/>
    <mergeCell ref="A66:A69"/>
    <mergeCell ref="A89:B89"/>
    <mergeCell ref="A90:A93"/>
    <mergeCell ref="A94:B94"/>
    <mergeCell ref="H95:H98"/>
    <mergeCell ref="C94:C98"/>
    <mergeCell ref="A95:A98"/>
    <mergeCell ref="A80:A83"/>
    <mergeCell ref="A84:B84"/>
    <mergeCell ref="H85:H88"/>
    <mergeCell ref="C84:C88"/>
    <mergeCell ref="A85:A88"/>
    <mergeCell ref="A108:B108"/>
    <mergeCell ref="H109:H112"/>
    <mergeCell ref="C108:C112"/>
    <mergeCell ref="A109:A112"/>
    <mergeCell ref="A113:B113"/>
    <mergeCell ref="A99:B99"/>
    <mergeCell ref="H100:H103"/>
    <mergeCell ref="C99:C103"/>
    <mergeCell ref="A100:A103"/>
    <mergeCell ref="A104:A107"/>
    <mergeCell ref="A123:B123"/>
    <mergeCell ref="A124:A127"/>
    <mergeCell ref="A128:B128"/>
    <mergeCell ref="H129:H132"/>
    <mergeCell ref="C128:C132"/>
    <mergeCell ref="A129:A132"/>
    <mergeCell ref="A114:A117"/>
    <mergeCell ref="A118:B118"/>
    <mergeCell ref="H119:H122"/>
    <mergeCell ref="C118:C122"/>
    <mergeCell ref="A119:A122"/>
    <mergeCell ref="A143:B143"/>
    <mergeCell ref="A144:A147"/>
    <mergeCell ref="A148:B148"/>
    <mergeCell ref="H149:H152"/>
    <mergeCell ref="C148:C152"/>
    <mergeCell ref="A149:A152"/>
    <mergeCell ref="A133:B133"/>
    <mergeCell ref="A134:A137"/>
    <mergeCell ref="A138:B138"/>
    <mergeCell ref="H139:H142"/>
    <mergeCell ref="C138:C142"/>
    <mergeCell ref="A139:A142"/>
    <mergeCell ref="A174:H174"/>
    <mergeCell ref="A175:H175"/>
    <mergeCell ref="A162:B162"/>
    <mergeCell ref="A163:A166"/>
    <mergeCell ref="A167:B167"/>
    <mergeCell ref="H168:H171"/>
    <mergeCell ref="C167:C171"/>
    <mergeCell ref="A168:A171"/>
    <mergeCell ref="A153:A156"/>
    <mergeCell ref="A157:B157"/>
    <mergeCell ref="H158:H161"/>
    <mergeCell ref="C157:C161"/>
    <mergeCell ref="A158:A16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I13"/>
  <sheetViews>
    <sheetView topLeftCell="A10"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185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186</v>
      </c>
      <c r="B3" s="6" t="s">
        <v>187</v>
      </c>
      <c r="C3" s="6" t="s">
        <v>188</v>
      </c>
      <c r="D3" s="6" t="s">
        <v>189</v>
      </c>
      <c r="E3" s="6" t="s">
        <v>190</v>
      </c>
      <c r="F3" s="6" t="s">
        <v>191</v>
      </c>
      <c r="G3" s="6" t="s">
        <v>192</v>
      </c>
      <c r="H3" s="6" t="s">
        <v>193</v>
      </c>
    </row>
    <row r="4" spans="1:8" ht="39" customHeight="1" x14ac:dyDescent="0.3">
      <c r="A4" s="25" t="s">
        <v>194</v>
      </c>
      <c r="B4" s="26" t="s">
        <v>171</v>
      </c>
      <c r="C4" s="27">
        <v>1</v>
      </c>
      <c r="D4" s="27">
        <v>826.33740497558995</v>
      </c>
      <c r="E4" s="26"/>
      <c r="F4" s="26"/>
      <c r="G4" s="27">
        <v>826.33740497558995</v>
      </c>
      <c r="H4" s="28"/>
    </row>
    <row r="5" spans="1:8" ht="39" customHeight="1" x14ac:dyDescent="0.3">
      <c r="A5" s="25" t="s">
        <v>195</v>
      </c>
      <c r="B5" s="26" t="s">
        <v>171</v>
      </c>
      <c r="C5" s="27">
        <v>1</v>
      </c>
      <c r="D5" s="27">
        <v>672.81914181661</v>
      </c>
      <c r="E5" s="26"/>
      <c r="F5" s="26"/>
      <c r="G5" s="27">
        <v>672.81914181661</v>
      </c>
      <c r="H5" s="28"/>
    </row>
    <row r="6" spans="1:8" ht="39" customHeight="1" x14ac:dyDescent="0.3">
      <c r="A6" s="25" t="s">
        <v>196</v>
      </c>
      <c r="B6" s="26" t="s">
        <v>171</v>
      </c>
      <c r="C6" s="27">
        <v>2</v>
      </c>
      <c r="D6" s="27">
        <v>8.7615421164317002</v>
      </c>
      <c r="E6" s="26"/>
      <c r="F6" s="26"/>
      <c r="G6" s="27">
        <v>17.523084232862999</v>
      </c>
      <c r="H6" s="28"/>
    </row>
    <row r="7" spans="1:8" ht="39" customHeight="1" x14ac:dyDescent="0.3">
      <c r="A7" s="25" t="s">
        <v>197</v>
      </c>
      <c r="B7" s="26" t="s">
        <v>167</v>
      </c>
      <c r="C7" s="27">
        <v>0.78547368421052999</v>
      </c>
      <c r="D7" s="27">
        <v>900.30388838926001</v>
      </c>
      <c r="E7" s="26">
        <v>0.4</v>
      </c>
      <c r="F7" s="26"/>
      <c r="G7" s="27">
        <v>707.16501212216997</v>
      </c>
      <c r="H7" s="28"/>
    </row>
    <row r="8" spans="1:8" ht="39" customHeight="1" x14ac:dyDescent="0.3">
      <c r="A8" s="25" t="s">
        <v>198</v>
      </c>
      <c r="B8" s="26" t="s">
        <v>171</v>
      </c>
      <c r="C8" s="27">
        <v>17.684210526316001</v>
      </c>
      <c r="D8" s="27">
        <v>81.798315329532997</v>
      </c>
      <c r="E8" s="26">
        <v>0.4</v>
      </c>
      <c r="F8" s="26"/>
      <c r="G8" s="27">
        <v>1446.5386289854</v>
      </c>
      <c r="H8" s="28"/>
    </row>
    <row r="9" spans="1:8" ht="39" customHeight="1" x14ac:dyDescent="0.3">
      <c r="A9" s="25" t="s">
        <v>199</v>
      </c>
      <c r="B9" s="26" t="s">
        <v>171</v>
      </c>
      <c r="C9" s="27">
        <v>2.9473684210525999</v>
      </c>
      <c r="D9" s="27">
        <v>19.871333705078001</v>
      </c>
      <c r="E9" s="26">
        <v>0.4</v>
      </c>
      <c r="F9" s="26"/>
      <c r="G9" s="27">
        <v>58.568141446546001</v>
      </c>
      <c r="H9" s="28"/>
    </row>
    <row r="10" spans="1:8" ht="39" customHeight="1" x14ac:dyDescent="0.3">
      <c r="A10" s="25" t="s">
        <v>200</v>
      </c>
      <c r="B10" s="26" t="s">
        <v>171</v>
      </c>
      <c r="C10" s="27">
        <v>216</v>
      </c>
      <c r="D10" s="27">
        <v>4.8225376529421</v>
      </c>
      <c r="E10" s="26"/>
      <c r="F10" s="26"/>
      <c r="G10" s="27">
        <v>1041.6681330355</v>
      </c>
      <c r="H10" s="28"/>
    </row>
    <row r="11" spans="1:8" ht="39" customHeight="1" x14ac:dyDescent="0.3">
      <c r="A11" s="25" t="s">
        <v>201</v>
      </c>
      <c r="B11" s="26" t="s">
        <v>171</v>
      </c>
      <c r="C11" s="27">
        <v>0.5</v>
      </c>
      <c r="D11" s="27">
        <v>470.14575000000002</v>
      </c>
      <c r="E11" s="26">
        <v>0.4</v>
      </c>
      <c r="F11" s="26"/>
      <c r="G11" s="27">
        <v>235.07287500000001</v>
      </c>
      <c r="H11" s="28"/>
    </row>
    <row r="12" spans="1:8" ht="39" customHeight="1" x14ac:dyDescent="0.3">
      <c r="A12" s="25" t="s">
        <v>202</v>
      </c>
      <c r="B12" s="26" t="s">
        <v>171</v>
      </c>
      <c r="C12" s="27">
        <v>0.5</v>
      </c>
      <c r="D12" s="27">
        <v>491.08711</v>
      </c>
      <c r="E12" s="26">
        <v>0.4</v>
      </c>
      <c r="F12" s="26"/>
      <c r="G12" s="27">
        <v>245.543555</v>
      </c>
      <c r="H12" s="28"/>
    </row>
    <row r="13" spans="1:8" ht="39" customHeight="1" x14ac:dyDescent="0.3">
      <c r="A13" s="25" t="s">
        <v>203</v>
      </c>
      <c r="B13" s="26" t="s">
        <v>171</v>
      </c>
      <c r="C13" s="27">
        <v>1</v>
      </c>
      <c r="D13" s="27">
        <v>2270.0872739015999</v>
      </c>
      <c r="E13" s="26" t="s">
        <v>204</v>
      </c>
      <c r="F13" s="26"/>
      <c r="G13" s="27">
        <v>2270.0872739015999</v>
      </c>
      <c r="H13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3" sqref="C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100</v>
      </c>
    </row>
    <row r="2" spans="1:14" ht="45.75" customHeight="1" x14ac:dyDescent="0.3">
      <c r="A2" s="1"/>
      <c r="B2" s="1" t="s">
        <v>101</v>
      </c>
      <c r="C2" s="86" t="s">
        <v>222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103</v>
      </c>
      <c r="C7" s="29" t="s">
        <v>104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106</v>
      </c>
      <c r="C13" s="25" t="s">
        <v>25</v>
      </c>
      <c r="D13" s="19">
        <v>31.469082125604</v>
      </c>
      <c r="E13" s="19">
        <v>0</v>
      </c>
      <c r="F13" s="19">
        <v>0</v>
      </c>
      <c r="G13" s="19">
        <v>0</v>
      </c>
      <c r="H13" s="19">
        <v>31.469082125604</v>
      </c>
      <c r="J13" s="5"/>
    </row>
    <row r="14" spans="1:14" ht="16.95" customHeight="1" x14ac:dyDescent="0.3">
      <c r="A14" s="6"/>
      <c r="B14" s="9"/>
      <c r="C14" s="9" t="s">
        <v>107</v>
      </c>
      <c r="D14" s="19">
        <v>31.469082125604</v>
      </c>
      <c r="E14" s="19">
        <v>0</v>
      </c>
      <c r="F14" s="19">
        <v>0</v>
      </c>
      <c r="G14" s="19">
        <v>0</v>
      </c>
      <c r="H14" s="19">
        <v>31.469082125604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3" sqref="C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100</v>
      </c>
    </row>
    <row r="2" spans="1:14" ht="45.75" customHeight="1" x14ac:dyDescent="0.3">
      <c r="A2" s="1"/>
      <c r="B2" s="1" t="s">
        <v>101</v>
      </c>
      <c r="C2" s="86" t="s">
        <v>222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103</v>
      </c>
      <c r="C7" s="29" t="s">
        <v>109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110</v>
      </c>
      <c r="C13" s="25" t="s">
        <v>109</v>
      </c>
      <c r="D13" s="19">
        <v>0</v>
      </c>
      <c r="E13" s="19">
        <v>0</v>
      </c>
      <c r="F13" s="19">
        <v>0</v>
      </c>
      <c r="G13" s="19">
        <v>144504.34782609</v>
      </c>
      <c r="H13" s="19">
        <v>144504.34782609</v>
      </c>
      <c r="J13" s="5"/>
    </row>
    <row r="14" spans="1:14" ht="16.95" customHeight="1" x14ac:dyDescent="0.3">
      <c r="A14" s="6"/>
      <c r="B14" s="9"/>
      <c r="C14" s="9" t="s">
        <v>107</v>
      </c>
      <c r="D14" s="19">
        <v>0</v>
      </c>
      <c r="E14" s="19">
        <v>0</v>
      </c>
      <c r="F14" s="19">
        <v>0</v>
      </c>
      <c r="G14" s="19">
        <v>144504.34782609</v>
      </c>
      <c r="H14" s="19">
        <v>144504.34782609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3" sqref="C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100</v>
      </c>
    </row>
    <row r="2" spans="1:14" ht="45.75" customHeight="1" x14ac:dyDescent="0.3">
      <c r="A2" s="1"/>
      <c r="B2" s="1" t="s">
        <v>101</v>
      </c>
      <c r="C2" s="86" t="s">
        <v>222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103</v>
      </c>
      <c r="C7" s="29" t="s">
        <v>112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113</v>
      </c>
      <c r="C13" s="25" t="s">
        <v>114</v>
      </c>
      <c r="D13" s="19">
        <v>68.014166936034002</v>
      </c>
      <c r="E13" s="19">
        <v>29.443181259319001</v>
      </c>
      <c r="F13" s="19">
        <v>1516.6793278104999</v>
      </c>
      <c r="G13" s="19">
        <v>0</v>
      </c>
      <c r="H13" s="19">
        <v>1614.1366760059</v>
      </c>
      <c r="J13" s="5"/>
    </row>
    <row r="14" spans="1:14" ht="16.95" customHeight="1" x14ac:dyDescent="0.3">
      <c r="A14" s="6"/>
      <c r="B14" s="9"/>
      <c r="C14" s="9" t="s">
        <v>107</v>
      </c>
      <c r="D14" s="19">
        <v>68.014166936034002</v>
      </c>
      <c r="E14" s="19">
        <v>29.443181259319001</v>
      </c>
      <c r="F14" s="19">
        <v>1516.6793278104999</v>
      </c>
      <c r="G14" s="19">
        <v>0</v>
      </c>
      <c r="H14" s="19">
        <v>1614.1366760059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4" sqref="C4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100</v>
      </c>
    </row>
    <row r="2" spans="1:14" ht="45.75" customHeight="1" x14ac:dyDescent="0.3">
      <c r="A2" s="1"/>
      <c r="B2" s="1" t="s">
        <v>101</v>
      </c>
      <c r="C2" s="86" t="s">
        <v>222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103</v>
      </c>
      <c r="C7" s="29" t="s">
        <v>112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116</v>
      </c>
      <c r="C13" s="25" t="s">
        <v>70</v>
      </c>
      <c r="D13" s="19">
        <v>0</v>
      </c>
      <c r="E13" s="19">
        <v>0</v>
      </c>
      <c r="F13" s="19">
        <v>0</v>
      </c>
      <c r="G13" s="19">
        <v>68.380115566743001</v>
      </c>
      <c r="H13" s="19">
        <v>68.380115566743001</v>
      </c>
      <c r="J13" s="5"/>
    </row>
    <row r="14" spans="1:14" ht="16.95" customHeight="1" x14ac:dyDescent="0.3">
      <c r="A14" s="6"/>
      <c r="B14" s="9"/>
      <c r="C14" s="9" t="s">
        <v>107</v>
      </c>
      <c r="D14" s="19">
        <v>0</v>
      </c>
      <c r="E14" s="19">
        <v>0</v>
      </c>
      <c r="F14" s="19">
        <v>0</v>
      </c>
      <c r="G14" s="19">
        <v>68.380115566743001</v>
      </c>
      <c r="H14" s="19">
        <v>68.380115566743001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6" sqref="C6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100</v>
      </c>
    </row>
    <row r="2" spans="1:14" ht="45.75" customHeight="1" x14ac:dyDescent="0.3">
      <c r="A2" s="1"/>
      <c r="B2" s="1" t="s">
        <v>101</v>
      </c>
      <c r="C2" s="86" t="s">
        <v>222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103</v>
      </c>
      <c r="C7" s="29" t="s">
        <v>109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118</v>
      </c>
      <c r="C13" s="25" t="s">
        <v>109</v>
      </c>
      <c r="D13" s="19">
        <v>0</v>
      </c>
      <c r="E13" s="19">
        <v>0</v>
      </c>
      <c r="F13" s="19">
        <v>0</v>
      </c>
      <c r="G13" s="19">
        <v>82.307074884005999</v>
      </c>
      <c r="H13" s="19">
        <v>82.307074884005999</v>
      </c>
      <c r="J13" s="5"/>
    </row>
    <row r="14" spans="1:14" ht="16.95" customHeight="1" x14ac:dyDescent="0.3">
      <c r="A14" s="6"/>
      <c r="B14" s="9"/>
      <c r="C14" s="9" t="s">
        <v>107</v>
      </c>
      <c r="D14" s="19">
        <v>0</v>
      </c>
      <c r="E14" s="19">
        <v>0</v>
      </c>
      <c r="F14" s="19">
        <v>0</v>
      </c>
      <c r="G14" s="19">
        <v>82.307074884005999</v>
      </c>
      <c r="H14" s="19">
        <v>82.307074884005999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6" sqref="C6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100</v>
      </c>
    </row>
    <row r="2" spans="1:14" ht="45.75" customHeight="1" x14ac:dyDescent="0.3">
      <c r="A2" s="1"/>
      <c r="B2" s="1" t="s">
        <v>101</v>
      </c>
      <c r="C2" s="86" t="s">
        <v>222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103</v>
      </c>
      <c r="C7" s="29" t="s">
        <v>29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120</v>
      </c>
      <c r="C13" s="25" t="s">
        <v>121</v>
      </c>
      <c r="D13" s="19">
        <v>3638.5142991185999</v>
      </c>
      <c r="E13" s="19">
        <v>60.457436331917997</v>
      </c>
      <c r="F13" s="19">
        <v>0</v>
      </c>
      <c r="G13" s="19">
        <v>0</v>
      </c>
      <c r="H13" s="19">
        <v>3698.9717354506001</v>
      </c>
      <c r="J13" s="5"/>
    </row>
    <row r="14" spans="1:14" ht="16.95" customHeight="1" x14ac:dyDescent="0.3">
      <c r="A14" s="6"/>
      <c r="B14" s="9"/>
      <c r="C14" s="9" t="s">
        <v>107</v>
      </c>
      <c r="D14" s="19">
        <v>3638.5142991185999</v>
      </c>
      <c r="E14" s="19">
        <v>60.457436331917997</v>
      </c>
      <c r="F14" s="19">
        <v>0</v>
      </c>
      <c r="G14" s="19">
        <v>0</v>
      </c>
      <c r="H14" s="19">
        <v>3698.9717354506001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D5" sqref="D5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100</v>
      </c>
    </row>
    <row r="2" spans="1:14" ht="45.75" customHeight="1" x14ac:dyDescent="0.3">
      <c r="A2" s="1"/>
      <c r="B2" s="1" t="s">
        <v>101</v>
      </c>
      <c r="C2" s="86" t="s">
        <v>222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103</v>
      </c>
      <c r="C7" s="29" t="s">
        <v>66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123</v>
      </c>
      <c r="C13" s="25" t="s">
        <v>66</v>
      </c>
      <c r="D13" s="19">
        <v>0</v>
      </c>
      <c r="E13" s="19">
        <v>0</v>
      </c>
      <c r="F13" s="19">
        <v>0</v>
      </c>
      <c r="G13" s="19">
        <v>42.839761525820997</v>
      </c>
      <c r="H13" s="19">
        <v>42.839761525820997</v>
      </c>
      <c r="J13" s="5"/>
    </row>
    <row r="14" spans="1:14" ht="16.95" customHeight="1" x14ac:dyDescent="0.3">
      <c r="A14" s="6"/>
      <c r="B14" s="9"/>
      <c r="C14" s="9" t="s">
        <v>107</v>
      </c>
      <c r="D14" s="19">
        <v>0</v>
      </c>
      <c r="E14" s="19">
        <v>0</v>
      </c>
      <c r="F14" s="19">
        <v>0</v>
      </c>
      <c r="G14" s="19">
        <v>42.839761525820997</v>
      </c>
      <c r="H14" s="19">
        <v>42.839761525820997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22</vt:i4>
      </vt:variant>
    </vt:vector>
  </HeadingPairs>
  <TitlesOfParts>
    <vt:vector size="22" baseType="lpstr">
      <vt:lpstr>Сводка затрат</vt:lpstr>
      <vt:lpstr>ССР</vt:lpstr>
      <vt:lpstr>ОСР 556-02-01</vt:lpstr>
      <vt:lpstr>ОСР 556-12-01</vt:lpstr>
      <vt:lpstr>ОСР 322-02-01</vt:lpstr>
      <vt:lpstr>ОСР 322-09-01</vt:lpstr>
      <vt:lpstr>ОСР 322-12-01</vt:lpstr>
      <vt:lpstr>ОСР 525-02-01</vt:lpstr>
      <vt:lpstr>ОСР 525-09-01</vt:lpstr>
      <vt:lpstr>ОСР 525-12-01</vt:lpstr>
      <vt:lpstr>ОСР 525-02-01(1)</vt:lpstr>
      <vt:lpstr>ОСР 525-12-01(1)</vt:lpstr>
      <vt:lpstr>ОСР 518-02-01</vt:lpstr>
      <vt:lpstr>ОСР 518-12-01</vt:lpstr>
      <vt:lpstr>ОСР 331-02-01</vt:lpstr>
      <vt:lpstr>ОСР 27-09-01</vt:lpstr>
      <vt:lpstr>ОСР 12-01</vt:lpstr>
      <vt:lpstr>ОСР-1-1</vt:lpstr>
      <vt:lpstr>ОСР-1-2</vt:lpstr>
      <vt:lpstr>ОСР-1-12-01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2025-11-17T07:16:53Z</dcterms:modified>
</cp:coreProperties>
</file>